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4" firstSheet="1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绩效表一" sheetId="11" r:id="rId11"/>
    <sheet name="绩效表二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<sst xmlns="http://schemas.openxmlformats.org/spreadsheetml/2006/main" count="1475" uniqueCount="565">
  <si>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</si>
  <si>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</si>
  <si>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</si>
  <si>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</si>
  <si>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</si>
  <si>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</si>
  <si>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</si>
  <si>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</si>
  <si>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</si>
  <si>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</si>
  <si>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</si>
  <si>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</si>
  <si>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</si>
  <si>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</si>
  <si>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</si>
  <si>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</si>
  <si>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</si>
  <si>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</si>
  <si>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</si>
  <si>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</si>
  <si>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</si>
  <si>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</si>
  <si>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</si>
  <si>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</si>
  <si>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</si>
  <si>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</si>
  <si>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</si>
  <si>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</si>
  <si>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</si>
  <si>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</si>
  <si>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</si>
  <si>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</si>
  <si>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</si>
  <si>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</si>
  <si>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</si>
  <si>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</si>
  <si>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</si>
  <si>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</si>
  <si>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</si>
  <si>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</si>
  <si>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</si>
  <si>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</si>
  <si>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</si>
  <si>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</si>
  <si>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</si>
  <si>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</si>
  <si>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</si>
  <si>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</si>
  <si>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</si>
  <si>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</si>
  <si>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</si>
  <si>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</si>
  <si>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</si>
  <si>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</si>
  <si>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</si>
  <si>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</si>
  <si>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</si>
  <si>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</si>
  <si>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</si>
  <si>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</si>
  <si>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</si>
  <si>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</si>
  <si>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</si>
  <si>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</si>
  <si>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</si>
  <si>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</si>
  <si>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</si>
  <si>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</si>
  <si>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</si>
  <si>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</si>
  <si>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</si>
  <si>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</si>
  <si>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</si>
  <si>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</si>
  <si>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</si>
  <si>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</si>
  <si>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</si>
  <si>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</si>
  <si>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</si>
  <si>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</si>
  <si>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</si>
  <si>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</si>
  <si>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</si>
  <si>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</si>
  <si>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</si>
  <si>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</si>
  <si>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</si>
  <si>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</si>
  <si>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</si>
  <si>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</si>
  <si>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</si>
  <si>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</si>
  <si>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</si>
  <si>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</si>
  <si>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</si>
  <si>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</si>
  <si>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</si>
  <si>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</si>
  <si>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</si>
  <si>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</si>
  <si>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</si>
  <si>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</si>
  <si>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</si>
  <si>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</si>
  <si>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</si>
  <si>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</si>
  <si>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</si>
  <si>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</si>
  <si>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</si>
  <si>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</si>
  <si>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</si>
  <si>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</si>
  <si>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</si>
  <si>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</si>
  <si>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</si>
  <si>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</si>
  <si>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</si>
  <si>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</si>
  <si>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</si>
  <si>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</si>
  <si>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</si>
  <si>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</si>
  <si>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</si>
  <si>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</si>
  <si>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</si>
  <si>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</si>
  <si>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</si>
  <si>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</si>
  <si>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</si>
  <si>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</si>
  <si>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</si>
  <si>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</si>
  <si>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</si>
  <si>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</si>
  <si>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</si>
  <si>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</si>
  <si>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</si>
  <si>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</si>
  <si>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</si>
  <si>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</si>
  <si>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</si>
  <si>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</si>
  <si>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</si>
  <si>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</si>
  <si>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</si>
  <si>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</si>
  <si>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</si>
  <si>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</si>
  <si>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</si>
  <si>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</si>
  <si>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</si>
  <si>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</si>
  <si>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</si>
  <si>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</si>
  <si>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</si>
  <si>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</si>
  <si>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</si>
  <si>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</si>
  <si>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</si>
  <si>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</si>
  <si>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</si>
  <si>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</si>
  <si>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</si>
  <si>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</si>
  <si>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</si>
  <si>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</si>
  <si>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</si>
  <si>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</si>
  <si>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</si>
  <si>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</si>
  <si>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</si>
  <si>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</si>
  <si>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</si>
  <si>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</si>
  <si>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</si>
  <si>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</si>
  <si>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</si>
  <si>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</si>
  <si>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</si>
  <si>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</si>
  <si>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</si>
  <si>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</si>
  <si>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</si>
  <si>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</si>
  <si>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</si>
  <si>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</si>
  <si>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</si>
  <si>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</si>
  <si>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</si>
  <si>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</si>
  <si>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</si>
  <si>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</si>
  <si>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</si>
  <si>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</si>
  <si>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</si>
  <si>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</si>
  <si>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</si>
  <si>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</si>
  <si>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</si>
  <si>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</si>
  <si>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</si>
  <si>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</si>
  <si>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</si>
  <si>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</si>
  <si>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</si>
  <si>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</si>
  <si>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</si>
  <si>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</si>
  <si>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</si>
  <si>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</si>
  <si>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</si>
  <si>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</si>
  <si>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</si>
  <si>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</si>
  <si>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</si>
  <si>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</si>
  <si>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</si>
  <si>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</si>
  <si>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</si>
  <si>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</si>
  <si>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</si>
  <si>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</si>
  <si>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</si>
  <si>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</si>
  <si>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</si>
  <si>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</si>
  <si>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</si>
  <si>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</si>
  <si>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</si>
  <si>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</si>
  <si>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</si>
  <si>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</si>
  <si>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</si>
  <si>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</si>
  <si>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</si>
  <si>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</si>
  <si>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</si>
  <si>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</si>
  <si>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</si>
  <si>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</si>
  <si>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</si>
  <si>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</si>
  <si>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</si>
  <si>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</si>
  <si>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</si>
  <si>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</si>
  <si>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</si>
  <si>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</si>
  <si>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</si>
  <si>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</si>
  <si>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</si>
  <si>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</si>
  <si>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</si>
  <si>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</si>
  <si>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</si>
  <si>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</si>
  <si>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</si>
  <si>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</si>
  <si>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</si>
  <si>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</si>
  <si>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</si>
  <si>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</si>
  <si>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</si>
  <si>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</si>
  <si>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</si>
  <si>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</si>
  <si>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</si>
  <si>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</si>
  <si>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</si>
  <si>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</si>
  <si>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</si>
  <si>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</si>
  <si>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</si>
  <si>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</si>
  <si>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</si>
  <si>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</si>
  <si>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</si>
  <si>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</si>
  <si>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</si>
  <si>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</si>
  <si>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</si>
  <si>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</si>
  <si>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</si>
  <si>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</si>
  <si>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</si>
  <si>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</si>
  <si>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</si>
  <si>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</si>
  <si>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</si>
  <si>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</si>
  <si>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</si>
  <si>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</si>
  <si>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</si>
  <si>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</si>
  <si>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</si>
  <si>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</si>
  <si>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</si>
  <si>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</si>
  <si>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</si>
  <si>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</si>
  <si>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</si>
  <si>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</si>
  <si>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</si>
  <si>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</si>
  <si>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</si>
  <si>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</si>
  <si>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</si>
  <si>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</si>
  <si>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</si>
  <si>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</si>
  <si>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</si>
  <si>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</si>
  <si>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重庆市綦江区档案馆财政拨款收支总表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</si>
  <si>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</si>
  <si>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</si>
  <si>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</si>
  <si>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</si>
  <si>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</si>
  <si>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</si>
  <si>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</si>
  <si>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</si>
  <si>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</si>
  <si>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</si>
  <si>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</si>
  <si>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</si>
  <si>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</si>
  <si>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</si>
  <si>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</si>
  <si>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</si>
  <si>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</si>
  <si>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</si>
  <si>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</si>
  <si>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重庆市綦江区档案馆一般公共预算财政拨款支出预算表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</si>
  <si>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</si>
  <si>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</si>
  <si>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</si>
  <si>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</si>
  <si>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</si>
  <si>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</si>
  <si>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</si>
  <si>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总计</t>
  </si>
  <si>
    <t>201</t>
  </si>
  <si>
    <t>一般公共服务支出</t>
  </si>
  <si>
    <t>20126</t>
  </si>
  <si>
    <t>档案事务</t>
  </si>
  <si>
    <t>2012601</t>
  </si>
  <si>
    <t xml:space="preserve">    行政运行</t>
  </si>
  <si>
    <t>2012604</t>
  </si>
  <si>
    <t xml:space="preserve">    档案馆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</si>
  <si>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</si>
  <si>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</si>
  <si>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</si>
  <si>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</si>
  <si>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</si>
  <si>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</si>
  <si>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</si>
  <si>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</si>
  <si>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</si>
  <si>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</si>
  <si>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</si>
  <si>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</si>
  <si>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</si>
  <si>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</si>
  <si>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</si>
  <si>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</si>
  <si>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</si>
  <si>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</si>
  <si>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</si>
  <si>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r>
      <t xml:space="preserve"> </t>
    </r>
    <r>
      <rPr>
        <sz val="12"/>
        <rFont val="宋体"/>
        <family val="0"/>
      </rPr>
      <t xml:space="preserve">   公务员医疗补助</t>
    </r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</si>
  <si>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</si>
  <si>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</si>
  <si>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</si>
  <si>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</si>
  <si>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</si>
  <si>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</si>
  <si>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</si>
  <si>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</si>
  <si>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重庆市綦江区档案馆一般公共预算财政拨款基本支出预算表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</si>
  <si>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</si>
  <si>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</si>
  <si>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</si>
  <si>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</si>
  <si>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</si>
  <si>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</si>
  <si>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</si>
  <si>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</si>
  <si>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</si>
  <si>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</si>
  <si>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</si>
  <si>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</si>
  <si>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</si>
  <si>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</si>
  <si>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</si>
  <si>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</si>
  <si>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</si>
  <si>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</si>
  <si>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</si>
  <si>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</si>
  <si>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</si>
  <si>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</si>
  <si>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</si>
  <si>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</si>
  <si>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</si>
  <si>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</si>
  <si>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</si>
  <si>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</si>
  <si>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</si>
  <si>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</si>
  <si>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</si>
  <si>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</si>
  <si>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</si>
  <si>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</si>
  <si>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</si>
  <si>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</si>
  <si>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</si>
  <si>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</si>
  <si>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</si>
  <si>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</si>
  <si>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</si>
  <si>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</si>
  <si>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</si>
  <si>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</si>
  <si>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</si>
  <si>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</si>
  <si>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</si>
  <si>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</si>
  <si>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</si>
  <si>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</si>
  <si>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</si>
  <si>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</si>
  <si>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</si>
  <si>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</si>
  <si>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</si>
  <si>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</si>
  <si>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</si>
  <si>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</si>
  <si>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</si>
  <si>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</si>
  <si>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</si>
  <si>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</si>
  <si>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</si>
  <si>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</si>
  <si>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</si>
  <si>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</si>
  <si>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</si>
  <si>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</si>
  <si>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</si>
  <si>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</si>
  <si>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</si>
  <si>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</si>
  <si>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</si>
  <si>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</si>
  <si>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</si>
  <si>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</si>
  <si>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</si>
  <si>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</si>
  <si>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</si>
  <si>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</si>
  <si>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</si>
  <si>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</si>
  <si>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</si>
  <si>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</si>
  <si>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</si>
  <si>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</si>
  <si>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</si>
  <si>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</si>
  <si>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</si>
  <si>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</si>
  <si>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</si>
  <si>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</si>
  <si>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</si>
  <si>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</si>
  <si>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</si>
  <si>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</si>
  <si>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</si>
  <si>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</si>
  <si>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</si>
  <si>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</si>
  <si>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</si>
  <si>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</si>
  <si>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</si>
  <si>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</si>
  <si>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</si>
  <si>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</si>
  <si>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重庆市綦江区档案馆一般公共预算“三公”经费支出表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</si>
  <si>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</si>
  <si>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</si>
  <si>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</si>
  <si>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</si>
  <si>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</si>
  <si>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</si>
  <si>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重庆市綦江区档案馆政府性基金预算支出表</t>
  </si>
  <si>
    <t>本年政府性基金预算财政拨款支出</t>
  </si>
  <si>
    <t>（备注：本单位无政府性基金收支，故此表无数据。）</t>
  </si>
  <si>
    <t>表6</t>
  </si>
  <si>
    <t>重庆市綦江区档案馆部门收支总表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</si>
  <si>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</si>
  <si>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</si>
  <si>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</si>
  <si>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</si>
  <si>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</si>
  <si>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</si>
  <si>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</si>
  <si>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</si>
  <si>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</si>
  <si>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</si>
  <si>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</si>
  <si>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</si>
  <si>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</si>
  <si>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</si>
  <si>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重庆市綦江区档案馆部门收入总表</t>
  </si>
  <si>
    <t>科目</t>
  </si>
  <si>
    <t>非教育收费收入预算</t>
  </si>
  <si>
    <t>教育收费收预算入</t>
  </si>
  <si>
    <t>表8</t>
  </si>
  <si>
    <t>重庆市綦江区档案馆部门支出总表</t>
  </si>
  <si>
    <t>上缴上级支出</t>
  </si>
  <si>
    <t>事业单位经营支出</t>
  </si>
  <si>
    <t>对下级单位补助支出</t>
  </si>
  <si>
    <t>表9</t>
  </si>
  <si>
    <t>重庆市綦江区档案馆政府采购预算明细表</t>
  </si>
  <si>
    <t>教育收费收入预算</t>
  </si>
  <si>
    <t>货物类</t>
  </si>
  <si>
    <t>服务类</t>
  </si>
  <si>
    <t>工程类</t>
  </si>
  <si>
    <t>本单位无政府采购</t>
  </si>
  <si>
    <t>2020年区级重点专项资金绩效目标表</t>
  </si>
  <si>
    <t>编制单位：</t>
  </si>
  <si>
    <t>重庆市綦江区档案馆</t>
  </si>
  <si>
    <t/>
  </si>
  <si>
    <t>专项资金名称</t>
  </si>
  <si>
    <t>《綦江年鉴》编辑费</t>
  </si>
  <si>
    <t>业务主管部门</t>
  </si>
  <si>
    <t>2020年预算</t>
  </si>
  <si>
    <t>项目概况</t>
  </si>
  <si>
    <t>《綦江年鉴》是綦江区人民政府主管，綦江区地方志编辑出版的政府综合性文献。《綦江年鉴》采用编目、部目、分目、条目的编辑体例，由特载、綦江概括、大事记、政治、经济、社会事业、街镇、人物光荣榜、文献、统计资料、附录等11个编目、綦江概括、大事记等31个部目、若干条目组成，约60余万字。</t>
  </si>
  <si>
    <t>立项依据</t>
  </si>
  <si>
    <t>渝志办【2017】39号文件《关于印发重庆市地方综合年鉴编编纂出版细则》的通知。綦江委办【2018】3号文件关于编辑出版《綦江年鉴》的通知。</t>
  </si>
  <si>
    <t>项目当年绩效目标</t>
  </si>
  <si>
    <t>《綦江年鉴》实行一年一鉴，逐年真实、全面、系统地记述綦江区改革开放、经济发展、社会进步等情况，收录年度报告性主要文献和重要资料，旨在为各级领导决策服务、为经济发展导航、为社会各界人士提供信息、为修志积累史料，于介绍綦江、宣传綦江、认识綦江、加快发展、存史留鉴等均具有重要的作用。</t>
  </si>
  <si>
    <t>绩效指标</t>
  </si>
  <si>
    <t>指标</t>
  </si>
  <si>
    <t>指标权重</t>
  </si>
  <si>
    <t>计量单位</t>
  </si>
  <si>
    <t>指标值</t>
  </si>
  <si>
    <t>项目完成数量</t>
  </si>
  <si>
    <t>个</t>
  </si>
  <si>
    <t>≧17</t>
  </si>
  <si>
    <t>预算内支出</t>
  </si>
  <si>
    <t>万元</t>
  </si>
  <si>
    <t>≧11</t>
  </si>
  <si>
    <t>完成规模</t>
  </si>
  <si>
    <t>万字</t>
  </si>
  <si>
    <t>≧85</t>
  </si>
  <si>
    <t>区委、区政府阅满意度</t>
  </si>
  <si>
    <t>%</t>
  </si>
  <si>
    <t>≧95</t>
  </si>
  <si>
    <t>阅读者满意度</t>
  </si>
  <si>
    <t>档案保管保护费</t>
  </si>
  <si>
    <t>按照渝档发【2008】16号文件，重庆市档案局关于转发《国家档案局办公室关于印发&lt;市、县级国家综合档案馆测评办法&gt;的通知》的通知的规定，按2元/卷配置，馆藏档案20万卷。</t>
  </si>
  <si>
    <t>对馆藏纸质档案、数字档案、实物档案、音像档案、照片档案、各种馆藏资料的保管保护。做好档案“九防”防护工作、温湿度符合规定、保证档案的完整安全。</t>
  </si>
  <si>
    <t>≧8</t>
  </si>
  <si>
    <t>万卷</t>
  </si>
  <si>
    <t>≧99</t>
  </si>
  <si>
    <t>≧98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</si>
</sst>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0"/>
      <name val="SimSun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sz val="11"/>
      <name val="等线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2"/>
      <name val="华文细黑"/>
      <family val="0"/>
    </font>
    <font>
      <sz val="14"/>
      <name val="楷体_GB2312"/>
      <family val="3"/>
    </font>
    <font>
      <sz val="6"/>
      <name val="楷体_GB2312"/>
      <family val="3"/>
    </font>
    <font>
      <b/>
      <sz val="14"/>
      <name val="宋体"/>
      <family val="0"/>
    </font>
    <font>
      <b/>
      <sz val="12"/>
      <name val="楷体_GB2312"/>
      <family val="3"/>
    </font>
    <font>
      <sz val="12"/>
      <color indexed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62"/>
      <name val="等线"/>
      <family val="0"/>
    </font>
    <font>
      <b/>
      <sz val="18"/>
      <color indexed="6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30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4" borderId="0" applyProtection="0">
      <alignment/>
    </xf>
    <xf numFmtId="0" fontId="35" fillId="5" borderId="0" applyProtection="0">
      <alignment/>
    </xf>
    <xf numFmtId="43" fontId="0" fillId="0" borderId="0" applyProtection="0">
      <alignment/>
    </xf>
    <xf numFmtId="0" fontId="29" fillId="4" borderId="0" applyProtection="0">
      <alignment/>
    </xf>
    <xf numFmtId="0" fontId="36" fillId="0" borderId="0" applyProtection="0">
      <alignment/>
    </xf>
    <xf numFmtId="9" fontId="0" fillId="0" borderId="0" applyProtection="0">
      <alignment/>
    </xf>
    <xf numFmtId="0" fontId="37" fillId="0" borderId="0" applyProtection="0">
      <alignment/>
    </xf>
    <xf numFmtId="0" fontId="0" fillId="6" borderId="2" applyProtection="0">
      <alignment/>
    </xf>
    <xf numFmtId="0" fontId="29" fillId="5" borderId="0" applyProtection="0">
      <alignment/>
    </xf>
    <xf numFmtId="0" fontId="41" fillId="0" borderId="0" applyProtection="0">
      <alignment/>
    </xf>
    <xf numFmtId="0" fontId="39" fillId="0" borderId="0" applyProtection="0">
      <alignment/>
    </xf>
    <xf numFmtId="0" fontId="42" fillId="0" borderId="0" applyProtection="0">
      <alignment/>
    </xf>
    <xf numFmtId="0" fontId="40" fillId="0" borderId="0" applyProtection="0">
      <alignment/>
    </xf>
    <xf numFmtId="0" fontId="43" fillId="0" borderId="3" applyProtection="0">
      <alignment/>
    </xf>
    <xf numFmtId="0" fontId="44" fillId="0" borderId="3" applyProtection="0">
      <alignment/>
    </xf>
    <xf numFmtId="0" fontId="29" fillId="7" borderId="0" applyProtection="0">
      <alignment/>
    </xf>
    <xf numFmtId="0" fontId="41" fillId="0" borderId="4" applyProtection="0">
      <alignment/>
    </xf>
    <xf numFmtId="0" fontId="29" fillId="3" borderId="0" applyProtection="0">
      <alignment/>
    </xf>
    <xf numFmtId="0" fontId="34" fillId="2" borderId="5" applyProtection="0">
      <alignment/>
    </xf>
    <xf numFmtId="0" fontId="45" fillId="2" borderId="1" applyProtection="0">
      <alignment/>
    </xf>
    <xf numFmtId="0" fontId="32" fillId="8" borderId="6" applyProtection="0">
      <alignment/>
    </xf>
    <xf numFmtId="0" fontId="0" fillId="9" borderId="0" applyProtection="0">
      <alignment/>
    </xf>
    <xf numFmtId="0" fontId="29" fillId="10" borderId="0" applyProtection="0">
      <alignment/>
    </xf>
    <xf numFmtId="0" fontId="38" fillId="0" borderId="7" applyProtection="0">
      <alignment/>
    </xf>
    <xf numFmtId="0" fontId="33" fillId="0" borderId="8" applyProtection="0">
      <alignment/>
    </xf>
    <xf numFmtId="0" fontId="31" fillId="9" borderId="0" applyProtection="0">
      <alignment/>
    </xf>
    <xf numFmtId="0" fontId="35" fillId="11" borderId="0" applyProtection="0">
      <alignment/>
    </xf>
    <xf numFmtId="0" fontId="0" fillId="12" borderId="0" applyProtection="0">
      <alignment/>
    </xf>
    <xf numFmtId="0" fontId="29" fillId="13" borderId="0" applyProtection="0">
      <alignment/>
    </xf>
    <xf numFmtId="0" fontId="0" fillId="14" borderId="0" applyProtection="0">
      <alignment/>
    </xf>
    <xf numFmtId="0" fontId="0" fillId="7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29" fillId="8" borderId="0" applyProtection="0">
      <alignment/>
    </xf>
    <xf numFmtId="0" fontId="29" fillId="15" borderId="0" applyProtection="0">
      <alignment/>
    </xf>
    <xf numFmtId="0" fontId="0" fillId="6" borderId="0" applyProtection="0">
      <alignment/>
    </xf>
    <xf numFmtId="0" fontId="0" fillId="3" borderId="0" applyProtection="0">
      <alignment/>
    </xf>
    <xf numFmtId="0" fontId="29" fillId="13" borderId="0" applyProtection="0">
      <alignment/>
    </xf>
    <xf numFmtId="0" fontId="0" fillId="7" borderId="0" applyProtection="0">
      <alignment/>
    </xf>
    <xf numFmtId="0" fontId="29" fillId="7" borderId="0" applyProtection="0">
      <alignment/>
    </xf>
    <xf numFmtId="0" fontId="29" fillId="16" borderId="0" applyProtection="0">
      <alignment/>
    </xf>
    <xf numFmtId="0" fontId="0" fillId="9" borderId="0" applyProtection="0">
      <alignment/>
    </xf>
    <xf numFmtId="0" fontId="29" fillId="16" borderId="0" applyProtection="0">
      <alignment/>
    </xf>
    <xf numFmtId="0" fontId="13" fillId="0" borderId="0" applyProtection="0">
      <alignment/>
    </xf>
    <xf numFmtId="0" fontId="13" fillId="0" borderId="0" applyProtection="0">
      <alignment/>
    </xf>
    <xf numFmtId="0" fontId="0" fillId="0" borderId="0">
      <alignment vertical="center"/>
      <protection/>
    </xf>
    <xf numFmtId="0" fontId="5" fillId="0" borderId="0">
      <alignment/>
      <protection/>
    </xf>
  </cellStyleXfs>
  <cellXfs count="163">
    <xf numFmtId="0" fontId="0" fillId="0" borderId="0" xfId="0" applyAlignment="1">
      <alignment/>
    </xf>
    <xf numFmtId="0" fontId="2" fillId="0" borderId="0" xfId="66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/>
      <protection/>
    </xf>
    <xf numFmtId="176" fontId="4" fillId="0" borderId="11" xfId="66" applyNumberFormat="1" applyFont="1" applyFill="1" applyBorder="1" applyAlignment="1">
      <alignment horizontal="center"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176" fontId="4" fillId="0" borderId="12" xfId="66" applyNumberFormat="1" applyFont="1" applyFill="1" applyBorder="1" applyAlignment="1">
      <alignment horizontal="center" vertical="center"/>
      <protection/>
    </xf>
    <xf numFmtId="176" fontId="4" fillId="0" borderId="13" xfId="66" applyNumberFormat="1" applyFont="1" applyFill="1" applyBorder="1" applyAlignment="1">
      <alignment horizontal="center" vertical="center"/>
      <protection/>
    </xf>
    <xf numFmtId="176" fontId="4" fillId="0" borderId="14" xfId="66" applyNumberFormat="1" applyFont="1" applyFill="1" applyBorder="1" applyAlignment="1">
      <alignment horizontal="center" vertical="center"/>
      <protection/>
    </xf>
    <xf numFmtId="176" fontId="4" fillId="0" borderId="15" xfId="66" applyNumberFormat="1" applyFont="1" applyFill="1" applyBorder="1" applyAlignment="1">
      <alignment horizontal="center" vertical="center"/>
      <protection/>
    </xf>
    <xf numFmtId="49" fontId="4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6" applyNumberFormat="1" applyFont="1" applyFill="1" applyBorder="1" applyAlignment="1">
      <alignment horizontal="left" vertical="center"/>
      <protection/>
    </xf>
    <xf numFmtId="9" fontId="4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NumberFormat="1" applyFont="1" applyFill="1" applyBorder="1" applyAlignment="1" applyProtection="1">
      <alignment horizontal="center" vertical="center"/>
      <protection/>
    </xf>
    <xf numFmtId="0" fontId="4" fillId="0" borderId="16" xfId="66" applyNumberFormat="1" applyFont="1" applyFill="1" applyBorder="1" applyAlignment="1">
      <alignment horizontal="left" vertical="center"/>
      <protection/>
    </xf>
    <xf numFmtId="9" fontId="4" fillId="0" borderId="16" xfId="66" applyNumberFormat="1" applyFont="1" applyFill="1" applyBorder="1" applyAlignment="1">
      <alignment horizontal="center" vertical="center"/>
      <protection/>
    </xf>
    <xf numFmtId="0" fontId="4" fillId="0" borderId="16" xfId="66" applyNumberFormat="1" applyFont="1" applyFill="1" applyBorder="1" applyAlignment="1">
      <alignment horizontal="center" vertical="center"/>
      <protection/>
    </xf>
    <xf numFmtId="0" fontId="4" fillId="0" borderId="17" xfId="66" applyNumberFormat="1" applyFont="1" applyFill="1" applyBorder="1" applyAlignment="1">
      <alignment horizontal="left" vertical="center" wrapText="1"/>
      <protection/>
    </xf>
    <xf numFmtId="9" fontId="4" fillId="0" borderId="17" xfId="66" applyNumberFormat="1" applyFont="1" applyFill="1" applyBorder="1" applyAlignment="1">
      <alignment horizontal="center" vertical="center"/>
      <protection/>
    </xf>
    <xf numFmtId="0" fontId="4" fillId="0" borderId="17" xfId="66" applyNumberFormat="1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left" vertical="center"/>
      <protection/>
    </xf>
    <xf numFmtId="0" fontId="5" fillId="0" borderId="0" xfId="66" applyAlignment="1">
      <alignment vertical="center"/>
      <protection/>
    </xf>
    <xf numFmtId="0" fontId="0" fillId="0" borderId="0" xfId="65">
      <alignment vertical="center"/>
      <protection/>
    </xf>
    <xf numFmtId="9" fontId="4" fillId="0" borderId="10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Alignment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7" fillId="0" borderId="0" xfId="63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17" xfId="64" applyNumberFormat="1" applyFont="1" applyFill="1" applyBorder="1" applyAlignment="1">
      <alignment horizontal="center" vertical="center" wrapText="1"/>
    </xf>
    <xf numFmtId="0" fontId="12" fillId="0" borderId="17" xfId="63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/>
    </xf>
    <xf numFmtId="0" fontId="12" fillId="0" borderId="17" xfId="63" applyNumberFormat="1" applyFont="1" applyFill="1" applyBorder="1" applyAlignment="1">
      <alignment horizontal="left" vertical="center" indent="2"/>
    </xf>
    <xf numFmtId="0" fontId="13" fillId="0" borderId="0" xfId="64" applyNumberFormat="1" applyFont="1" applyFill="1" applyBorder="1" applyAlignment="1">
      <alignment/>
    </xf>
    <xf numFmtId="0" fontId="7" fillId="0" borderId="0" xfId="64" applyNumberFormat="1" applyFont="1" applyFill="1" applyBorder="1" applyAlignment="1">
      <alignment horizontal="left" vertical="center"/>
    </xf>
    <xf numFmtId="0" fontId="14" fillId="0" borderId="0" xfId="64" applyNumberFormat="1" applyFont="1" applyFill="1" applyBorder="1" applyAlignment="1">
      <alignment horizontal="centerContinuous"/>
    </xf>
    <xf numFmtId="0" fontId="13" fillId="0" borderId="0" xfId="64" applyNumberFormat="1" applyFont="1" applyFill="1" applyBorder="1" applyAlignment="1">
      <alignment horizontal="centerContinuous"/>
    </xf>
    <xf numFmtId="0" fontId="15" fillId="0" borderId="0" xfId="64" applyNumberFormat="1" applyFont="1" applyFill="1" applyBorder="1" applyAlignment="1">
      <alignment horizontal="centerContinuous"/>
    </xf>
    <xf numFmtId="0" fontId="16" fillId="0" borderId="0" xfId="64" applyNumberFormat="1" applyFont="1" applyFill="1" applyBorder="1" applyAlignment="1">
      <alignment/>
    </xf>
    <xf numFmtId="0" fontId="16" fillId="0" borderId="0" xfId="64" applyNumberFormat="1" applyFont="1" applyFill="1" applyBorder="1" applyAlignment="1">
      <alignment horizontal="right"/>
    </xf>
    <xf numFmtId="0" fontId="16" fillId="0" borderId="17" xfId="64" applyNumberFormat="1" applyFont="1" applyFill="1" applyBorder="1" applyAlignment="1">
      <alignment horizontal="center" vertical="center" wrapText="1"/>
    </xf>
    <xf numFmtId="0" fontId="16" fillId="0" borderId="18" xfId="64" applyNumberFormat="1" applyFont="1" applyFill="1" applyBorder="1" applyAlignment="1">
      <alignment horizontal="center" vertical="center" wrapText="1"/>
    </xf>
    <xf numFmtId="0" fontId="16" fillId="0" borderId="19" xfId="64" applyNumberFormat="1" applyFont="1" applyFill="1" applyBorder="1" applyAlignment="1">
      <alignment horizontal="center" vertical="center"/>
    </xf>
    <xf numFmtId="0" fontId="16" fillId="0" borderId="20" xfId="64" applyNumberFormat="1" applyFont="1" applyFill="1" applyBorder="1" applyAlignment="1">
      <alignment horizontal="center" vertical="center"/>
    </xf>
    <xf numFmtId="0" fontId="13" fillId="0" borderId="17" xfId="64" applyNumberFormat="1" applyFont="1" applyFill="1" applyBorder="1" applyAlignment="1">
      <alignment/>
    </xf>
    <xf numFmtId="49" fontId="16" fillId="0" borderId="19" xfId="0" applyNumberFormat="1" applyFont="1" applyFill="1" applyBorder="1" applyAlignment="1">
      <alignment vertical="center"/>
    </xf>
    <xf numFmtId="0" fontId="17" fillId="0" borderId="21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49" fontId="16" fillId="0" borderId="19" xfId="64" applyNumberFormat="1" applyFont="1" applyFill="1" applyBorder="1" applyAlignment="1">
      <alignment vertical="center"/>
    </xf>
    <xf numFmtId="177" fontId="16" fillId="0" borderId="22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horizontal="left" vertical="center"/>
    </xf>
    <xf numFmtId="0" fontId="20" fillId="0" borderId="0" xfId="64" applyNumberFormat="1" applyFont="1" applyFill="1" applyBorder="1" applyAlignment="1">
      <alignment horizontal="centerContinuous"/>
    </xf>
    <xf numFmtId="0" fontId="21" fillId="0" borderId="0" xfId="64" applyNumberFormat="1" applyFont="1" applyFill="1" applyBorder="1" applyAlignment="1">
      <alignment horizontal="centerContinuous"/>
    </xf>
    <xf numFmtId="0" fontId="19" fillId="0" borderId="0" xfId="64" applyNumberFormat="1" applyFont="1" applyFill="1" applyBorder="1" applyAlignment="1">
      <alignment horizontal="centerContinuous"/>
    </xf>
    <xf numFmtId="0" fontId="16" fillId="0" borderId="0" xfId="64" applyNumberFormat="1" applyFont="1" applyFill="1" applyBorder="1" applyAlignment="1">
      <alignment horizontal="centerContinuous"/>
    </xf>
    <xf numFmtId="0" fontId="16" fillId="0" borderId="17" xfId="64" applyNumberFormat="1" applyFont="1" applyFill="1" applyBorder="1" applyAlignment="1">
      <alignment horizontal="center" vertical="center"/>
    </xf>
    <xf numFmtId="0" fontId="16" fillId="0" borderId="23" xfId="64" applyNumberFormat="1" applyFont="1" applyFill="1" applyBorder="1" applyAlignment="1">
      <alignment horizontal="center" vertical="center" wrapText="1"/>
    </xf>
    <xf numFmtId="0" fontId="16" fillId="0" borderId="21" xfId="64" applyNumberFormat="1" applyFont="1" applyFill="1" applyBorder="1" applyAlignment="1">
      <alignment horizontal="center" vertical="center" wrapText="1"/>
    </xf>
    <xf numFmtId="0" fontId="16" fillId="0" borderId="24" xfId="64" applyNumberFormat="1" applyFont="1" applyFill="1" applyBorder="1" applyAlignment="1">
      <alignment horizontal="center" vertical="center" wrapText="1"/>
    </xf>
    <xf numFmtId="0" fontId="16" fillId="0" borderId="25" xfId="64" applyNumberFormat="1" applyFont="1" applyFill="1" applyBorder="1" applyAlignment="1">
      <alignment horizontal="center" vertical="center"/>
    </xf>
    <xf numFmtId="4" fontId="16" fillId="0" borderId="26" xfId="64" applyNumberFormat="1" applyFont="1" applyFill="1" applyBorder="1" applyAlignment="1">
      <alignment horizontal="right" vertical="center" wrapText="1"/>
    </xf>
    <xf numFmtId="4" fontId="16" fillId="0" borderId="27" xfId="64" applyNumberFormat="1" applyFont="1" applyFill="1" applyBorder="1" applyAlignment="1">
      <alignment horizontal="right" vertical="center" wrapText="1"/>
    </xf>
    <xf numFmtId="4" fontId="16" fillId="0" borderId="28" xfId="64" applyNumberFormat="1" applyFont="1" applyFill="1" applyBorder="1" applyAlignment="1">
      <alignment horizontal="right" vertical="center" wrapText="1"/>
    </xf>
    <xf numFmtId="0" fontId="17" fillId="0" borderId="20" xfId="0" applyNumberFormat="1" applyFont="1" applyFill="1" applyBorder="1" applyAlignment="1">
      <alignment vertical="center"/>
    </xf>
    <xf numFmtId="0" fontId="16" fillId="0" borderId="21" xfId="64" applyNumberFormat="1" applyFont="1" applyFill="1" applyBorder="1" applyAlignment="1">
      <alignment horizontal="center" vertical="center"/>
    </xf>
    <xf numFmtId="0" fontId="22" fillId="0" borderId="0" xfId="64" applyNumberFormat="1" applyFont="1" applyFill="1" applyBorder="1" applyAlignment="1">
      <alignment horizontal="right"/>
    </xf>
    <xf numFmtId="0" fontId="16" fillId="0" borderId="22" xfId="64" applyNumberFormat="1" applyFont="1" applyFill="1" applyBorder="1" applyAlignment="1">
      <alignment horizontal="right"/>
    </xf>
    <xf numFmtId="0" fontId="16" fillId="0" borderId="19" xfId="64" applyNumberFormat="1" applyFont="1" applyFill="1" applyBorder="1" applyAlignment="1">
      <alignment horizontal="center" vertical="center" wrapText="1"/>
    </xf>
    <xf numFmtId="4" fontId="16" fillId="0" borderId="18" xfId="64" applyNumberFormat="1" applyFont="1" applyFill="1" applyBorder="1" applyAlignment="1">
      <alignment horizontal="right" vertical="center" wrapText="1"/>
    </xf>
    <xf numFmtId="0" fontId="19" fillId="0" borderId="0" xfId="64" applyNumberFormat="1" applyFont="1" applyFill="1" applyBorder="1" applyAlignment="1">
      <alignment horizontal="right" vertical="center"/>
    </xf>
    <xf numFmtId="0" fontId="19" fillId="0" borderId="0" xfId="64" applyNumberFormat="1" applyFont="1" applyFill="1" applyBorder="1" applyAlignment="1">
      <alignment vertical="center"/>
    </xf>
    <xf numFmtId="0" fontId="14" fillId="0" borderId="0" xfId="64" applyNumberFormat="1" applyFont="1" applyFill="1" applyBorder="1" applyAlignment="1">
      <alignment horizontal="centerContinuous" vertical="center"/>
    </xf>
    <xf numFmtId="0" fontId="23" fillId="0" borderId="0" xfId="64" applyNumberFormat="1" applyFont="1" applyFill="1" applyBorder="1" applyAlignment="1">
      <alignment horizontal="centerContinuous" vertical="center"/>
    </xf>
    <xf numFmtId="0" fontId="19" fillId="0" borderId="0" xfId="64" applyNumberFormat="1" applyFont="1" applyFill="1" applyBorder="1" applyAlignment="1">
      <alignment horizontal="centerContinuous" vertical="center"/>
    </xf>
    <xf numFmtId="0" fontId="16" fillId="0" borderId="0" xfId="64" applyNumberFormat="1" applyFont="1" applyFill="1" applyBorder="1" applyAlignment="1">
      <alignment horizontal="center" vertical="center"/>
    </xf>
    <xf numFmtId="0" fontId="16" fillId="0" borderId="0" xfId="64" applyNumberFormat="1" applyFont="1" applyFill="1" applyBorder="1" applyAlignment="1">
      <alignment vertical="center"/>
    </xf>
    <xf numFmtId="0" fontId="11" fillId="0" borderId="17" xfId="64" applyNumberFormat="1" applyFont="1" applyFill="1" applyBorder="1" applyAlignment="1">
      <alignment horizontal="center" vertical="center"/>
    </xf>
    <xf numFmtId="0" fontId="11" fillId="0" borderId="19" xfId="64" applyNumberFormat="1" applyFont="1" applyFill="1" applyBorder="1" applyAlignment="1">
      <alignment horizontal="center" vertical="center"/>
    </xf>
    <xf numFmtId="0" fontId="11" fillId="0" borderId="19" xfId="64" applyNumberFormat="1" applyFont="1" applyFill="1" applyBorder="1" applyAlignment="1">
      <alignment horizontal="centerContinuous" vertical="center" wrapText="1"/>
    </xf>
    <xf numFmtId="0" fontId="11" fillId="0" borderId="24" xfId="64" applyNumberFormat="1" applyFont="1" applyFill="1" applyBorder="1" applyAlignment="1">
      <alignment horizontal="center" vertical="center"/>
    </xf>
    <xf numFmtId="0" fontId="16" fillId="0" borderId="25" xfId="64" applyNumberFormat="1" applyFont="1" applyFill="1" applyBorder="1" applyAlignment="1">
      <alignment vertical="center" wrapText="1"/>
    </xf>
    <xf numFmtId="4" fontId="16" fillId="0" borderId="29" xfId="64" applyNumberFormat="1" applyFont="1" applyFill="1" applyBorder="1" applyAlignment="1">
      <alignment horizontal="right" vertical="center" wrapText="1"/>
    </xf>
    <xf numFmtId="0" fontId="16" fillId="0" borderId="17" xfId="64" applyNumberFormat="1" applyFont="1" applyFill="1" applyBorder="1" applyAlignment="1">
      <alignment vertical="center"/>
    </xf>
    <xf numFmtId="4" fontId="16" fillId="0" borderId="25" xfId="64" applyNumberFormat="1" applyFont="1" applyFill="1" applyBorder="1" applyAlignment="1">
      <alignment vertical="center" wrapText="1"/>
    </xf>
    <xf numFmtId="0" fontId="16" fillId="0" borderId="21" xfId="64" applyNumberFormat="1" applyFont="1" applyFill="1" applyBorder="1" applyAlignment="1">
      <alignment vertical="center"/>
    </xf>
    <xf numFmtId="4" fontId="16" fillId="0" borderId="21" xfId="64" applyNumberFormat="1" applyFont="1" applyFill="1" applyBorder="1" applyAlignment="1">
      <alignment horizontal="right" vertical="center" wrapText="1"/>
    </xf>
    <xf numFmtId="4" fontId="16" fillId="0" borderId="23" xfId="64" applyNumberFormat="1" applyFont="1" applyFill="1" applyBorder="1" applyAlignment="1">
      <alignment vertical="center" wrapText="1"/>
    </xf>
    <xf numFmtId="0" fontId="16" fillId="0" borderId="21" xfId="64" applyNumberFormat="1" applyFont="1" applyFill="1" applyBorder="1" applyAlignment="1">
      <alignment horizontal="left" vertical="center"/>
    </xf>
    <xf numFmtId="4" fontId="16" fillId="0" borderId="17" xfId="64" applyNumberFormat="1" applyFont="1" applyFill="1" applyBorder="1" applyAlignment="1">
      <alignment horizontal="right" vertical="center" wrapText="1"/>
    </xf>
    <xf numFmtId="0" fontId="16" fillId="0" borderId="23" xfId="64" applyNumberFormat="1" applyFont="1" applyFill="1" applyBorder="1" applyAlignment="1">
      <alignment vertical="center" wrapText="1"/>
    </xf>
    <xf numFmtId="4" fontId="16" fillId="0" borderId="19" xfId="64" applyNumberFormat="1" applyFont="1" applyFill="1" applyBorder="1" applyAlignment="1">
      <alignment horizontal="right" vertical="center" wrapText="1"/>
    </xf>
    <xf numFmtId="0" fontId="16" fillId="0" borderId="17" xfId="64" applyNumberFormat="1" applyFont="1" applyFill="1" applyBorder="1" applyAlignment="1">
      <alignment/>
    </xf>
    <xf numFmtId="0" fontId="16" fillId="0" borderId="17" xfId="64" applyNumberFormat="1" applyFont="1" applyFill="1" applyBorder="1" applyAlignment="1">
      <alignment vertical="center" wrapText="1"/>
    </xf>
    <xf numFmtId="4" fontId="16" fillId="0" borderId="17" xfId="64" applyNumberFormat="1" applyFont="1" applyFill="1" applyBorder="1" applyAlignment="1">
      <alignment vertical="center" wrapText="1"/>
    </xf>
    <xf numFmtId="0" fontId="19" fillId="0" borderId="0" xfId="64" applyNumberFormat="1" applyFont="1" applyFill="1" applyBorder="1" applyAlignment="1">
      <alignment/>
    </xf>
    <xf numFmtId="0" fontId="24" fillId="0" borderId="0" xfId="64" applyNumberFormat="1" applyFont="1" applyFill="1" applyBorder="1" applyAlignment="1">
      <alignment horizontal="centerContinuous"/>
    </xf>
    <xf numFmtId="0" fontId="11" fillId="0" borderId="0" xfId="64" applyNumberFormat="1" applyFont="1" applyFill="1" applyBorder="1" applyAlignment="1">
      <alignment horizontal="centerContinuous"/>
    </xf>
    <xf numFmtId="0" fontId="11" fillId="0" borderId="0" xfId="64" applyNumberFormat="1" applyFont="1" applyFill="1" applyBorder="1" applyAlignment="1">
      <alignment horizontal="right"/>
    </xf>
    <xf numFmtId="0" fontId="11" fillId="0" borderId="21" xfId="64" applyNumberFormat="1" applyFont="1" applyFill="1" applyBorder="1" applyAlignment="1">
      <alignment horizontal="center" vertical="center"/>
    </xf>
    <xf numFmtId="0" fontId="11" fillId="0" borderId="18" xfId="64" applyNumberFormat="1" applyFont="1" applyFill="1" applyBorder="1" applyAlignment="1">
      <alignment horizontal="center" vertical="center"/>
    </xf>
    <xf numFmtId="49" fontId="16" fillId="0" borderId="21" xfId="64" applyNumberFormat="1" applyFont="1" applyFill="1" applyBorder="1" applyAlignment="1">
      <alignment horizontal="left" vertical="center"/>
    </xf>
    <xf numFmtId="177" fontId="16" fillId="0" borderId="17" xfId="64" applyNumberFormat="1" applyFont="1" applyFill="1" applyBorder="1" applyAlignment="1">
      <alignment horizontal="left" vertical="center"/>
    </xf>
    <xf numFmtId="4" fontId="16" fillId="0" borderId="30" xfId="64" applyNumberFormat="1" applyFont="1" applyFill="1" applyBorder="1" applyAlignment="1">
      <alignment horizontal="right" vertical="center" wrapText="1"/>
    </xf>
    <xf numFmtId="0" fontId="1" fillId="0" borderId="0" xfId="64" applyNumberFormat="1" applyFont="1" applyFill="1" applyBorder="1" applyAlignment="1">
      <alignment/>
    </xf>
    <xf numFmtId="0" fontId="22" fillId="0" borderId="0" xfId="64" applyNumberFormat="1" applyFont="1" applyFill="1" applyBorder="1" applyAlignment="1">
      <alignment horizontal="center" vertical="center"/>
    </xf>
    <xf numFmtId="0" fontId="11" fillId="0" borderId="22" xfId="64" applyNumberFormat="1" applyFont="1" applyFill="1" applyBorder="1" applyAlignment="1">
      <alignment horizontal="center" vertical="center"/>
    </xf>
    <xf numFmtId="0" fontId="11" fillId="0" borderId="19" xfId="64" applyNumberFormat="1" applyFont="1" applyFill="1" applyBorder="1" applyAlignment="1">
      <alignment horizontal="center" vertical="center" wrapText="1"/>
    </xf>
    <xf numFmtId="0" fontId="11" fillId="0" borderId="20" xfId="64" applyNumberFormat="1" applyFont="1" applyFill="1" applyBorder="1" applyAlignment="1">
      <alignment horizontal="center" vertical="center"/>
    </xf>
    <xf numFmtId="0" fontId="11" fillId="0" borderId="27" xfId="64" applyNumberFormat="1" applyFont="1" applyFill="1" applyBorder="1" applyAlignment="1">
      <alignment horizontal="center" vertical="center"/>
    </xf>
    <xf numFmtId="0" fontId="11" fillId="0" borderId="18" xfId="64" applyNumberFormat="1" applyFont="1" applyFill="1" applyBorder="1" applyAlignment="1">
      <alignment horizontal="center" vertical="center" wrapText="1"/>
    </xf>
    <xf numFmtId="0" fontId="11" fillId="0" borderId="31" xfId="64" applyNumberFormat="1" applyFont="1" applyFill="1" applyBorder="1" applyAlignment="1">
      <alignment horizontal="center" vertical="center"/>
    </xf>
    <xf numFmtId="0" fontId="11" fillId="0" borderId="24" xfId="64" applyNumberFormat="1" applyFont="1" applyFill="1" applyBorder="1" applyAlignment="1">
      <alignment horizontal="center" vertical="center" wrapText="1"/>
    </xf>
    <xf numFmtId="0" fontId="11" fillId="0" borderId="29" xfId="64" applyNumberFormat="1" applyFont="1" applyFill="1" applyBorder="1" applyAlignment="1">
      <alignment horizontal="center" vertical="center" wrapText="1"/>
    </xf>
    <xf numFmtId="4" fontId="16" fillId="0" borderId="23" xfId="64" applyNumberFormat="1" applyFont="1" applyFill="1" applyBorder="1" applyAlignment="1">
      <alignment horizontal="right" vertical="center" wrapText="1"/>
    </xf>
    <xf numFmtId="0" fontId="22" fillId="0" borderId="0" xfId="64" applyNumberFormat="1" applyFont="1" applyFill="1" applyBorder="1" applyAlignment="1">
      <alignment horizontal="right" vertical="center"/>
    </xf>
    <xf numFmtId="49" fontId="14" fillId="0" borderId="0" xfId="64" applyNumberFormat="1" applyFont="1" applyFill="1" applyBorder="1" applyAlignment="1">
      <alignment horizontal="centerContinuous"/>
    </xf>
    <xf numFmtId="0" fontId="16" fillId="0" borderId="0" xfId="64" applyNumberFormat="1" applyFont="1" applyFill="1" applyBorder="1" applyAlignment="1">
      <alignment horizontal="right" vertical="center"/>
    </xf>
    <xf numFmtId="49" fontId="16" fillId="0" borderId="17" xfId="64" applyNumberFormat="1" applyFont="1" applyFill="1" applyBorder="1" applyAlignment="1">
      <alignment/>
    </xf>
    <xf numFmtId="177" fontId="16" fillId="0" borderId="17" xfId="64" applyNumberFormat="1" applyFont="1" applyFill="1" applyBorder="1" applyAlignment="1">
      <alignment horizontal="center" vertical="center"/>
    </xf>
    <xf numFmtId="49" fontId="16" fillId="0" borderId="17" xfId="64" applyNumberFormat="1" applyFont="1" applyFill="1" applyBorder="1" applyAlignment="1">
      <alignment vertical="center"/>
    </xf>
    <xf numFmtId="177" fontId="16" fillId="0" borderId="17" xfId="64" applyNumberFormat="1" applyFont="1" applyFill="1" applyBorder="1" applyAlignment="1">
      <alignment vertical="center"/>
    </xf>
    <xf numFmtId="4" fontId="25" fillId="0" borderId="17" xfId="64" applyNumberFormat="1" applyFont="1" applyFill="1" applyBorder="1" applyAlignment="1">
      <alignment horizontal="right" vertical="center" wrapText="1"/>
    </xf>
    <xf numFmtId="0" fontId="11" fillId="0" borderId="25" xfId="64" applyNumberFormat="1" applyFont="1" applyFill="1" applyBorder="1" applyAlignment="1">
      <alignment horizontal="center" vertical="center"/>
    </xf>
    <xf numFmtId="4" fontId="16" fillId="0" borderId="19" xfId="64" applyNumberFormat="1" applyFont="1" applyFill="1" applyBorder="1" applyAlignment="1">
      <alignment horizontal="right" vertical="center"/>
    </xf>
    <xf numFmtId="4" fontId="16" fillId="0" borderId="25" xfId="64" applyNumberFormat="1" applyFont="1" applyFill="1" applyBorder="1" applyAlignment="1">
      <alignment horizontal="right" vertical="center"/>
    </xf>
    <xf numFmtId="0" fontId="19" fillId="0" borderId="0" xfId="63" applyNumberFormat="1" applyFont="1" applyFill="1" applyBorder="1" applyAlignment="1">
      <alignment/>
    </xf>
    <xf numFmtId="0" fontId="13" fillId="0" borderId="0" xfId="63" applyNumberFormat="1" applyFont="1" applyFill="1" applyBorder="1" applyAlignment="1">
      <alignment wrapText="1"/>
    </xf>
    <xf numFmtId="0" fontId="13" fillId="0" borderId="0" xfId="63" applyNumberFormat="1" applyFont="1" applyFill="1" applyBorder="1" applyAlignment="1">
      <alignment/>
    </xf>
    <xf numFmtId="0" fontId="19" fillId="0" borderId="0" xfId="63" applyNumberFormat="1" applyFont="1" applyFill="1" applyBorder="1" applyAlignment="1">
      <alignment wrapText="1"/>
    </xf>
    <xf numFmtId="0" fontId="14" fillId="0" borderId="0" xfId="63" applyNumberFormat="1" applyFont="1" applyFill="1" applyBorder="1" applyAlignment="1">
      <alignment horizontal="centerContinuous"/>
    </xf>
    <xf numFmtId="0" fontId="19" fillId="0" borderId="0" xfId="63" applyNumberFormat="1" applyFont="1" applyFill="1" applyBorder="1" applyAlignment="1">
      <alignment horizontal="centerContinuous"/>
    </xf>
    <xf numFmtId="0" fontId="16" fillId="0" borderId="0" xfId="63" applyNumberFormat="1" applyFont="1" applyFill="1" applyBorder="1" applyAlignment="1">
      <alignment wrapText="1"/>
    </xf>
    <xf numFmtId="0" fontId="16" fillId="0" borderId="0" xfId="63" applyNumberFormat="1" applyFont="1" applyFill="1" applyBorder="1" applyAlignment="1">
      <alignment horizontal="right"/>
    </xf>
    <xf numFmtId="0" fontId="11" fillId="0" borderId="17" xfId="63" applyNumberFormat="1" applyFont="1" applyFill="1" applyBorder="1" applyAlignment="1">
      <alignment horizontal="center" vertical="center" wrapText="1"/>
    </xf>
    <xf numFmtId="0" fontId="11" fillId="0" borderId="19" xfId="63" applyNumberFormat="1" applyFont="1" applyFill="1" applyBorder="1" applyAlignment="1">
      <alignment horizontal="center" vertical="center" wrapText="1"/>
    </xf>
    <xf numFmtId="0" fontId="16" fillId="0" borderId="19" xfId="63" applyNumberFormat="1" applyFont="1" applyFill="1" applyBorder="1" applyAlignment="1">
      <alignment horizontal="center" vertical="center"/>
    </xf>
    <xf numFmtId="4" fontId="16" fillId="0" borderId="24" xfId="63" applyNumberFormat="1" applyFont="1" applyFill="1" applyBorder="1" applyAlignment="1">
      <alignment horizontal="right" vertical="center" wrapText="1"/>
    </xf>
    <xf numFmtId="4" fontId="16" fillId="0" borderId="19" xfId="63" applyNumberFormat="1" applyFont="1" applyFill="1" applyBorder="1" applyAlignment="1">
      <alignment horizontal="left" vertical="center"/>
    </xf>
    <xf numFmtId="4" fontId="16" fillId="0" borderId="19" xfId="63" applyNumberFormat="1" applyFont="1" applyFill="1" applyBorder="1" applyAlignment="1">
      <alignment horizontal="right" vertical="center"/>
    </xf>
    <xf numFmtId="0" fontId="16" fillId="0" borderId="21" xfId="63" applyNumberFormat="1" applyFont="1" applyFill="1" applyBorder="1" applyAlignment="1">
      <alignment horizontal="left" vertical="center"/>
    </xf>
    <xf numFmtId="4" fontId="16" fillId="0" borderId="18" xfId="63" applyNumberFormat="1" applyFont="1" applyFill="1" applyBorder="1" applyAlignment="1">
      <alignment horizontal="right" vertical="center" wrapText="1"/>
    </xf>
    <xf numFmtId="4" fontId="16" fillId="0" borderId="23" xfId="63" applyNumberFormat="1" applyFont="1" applyFill="1" applyBorder="1" applyAlignment="1">
      <alignment horizontal="left" vertical="center" wrapText="1"/>
    </xf>
    <xf numFmtId="4" fontId="16" fillId="0" borderId="17" xfId="63" applyNumberFormat="1" applyFont="1" applyFill="1" applyBorder="1" applyAlignment="1">
      <alignment horizontal="right" vertical="center" wrapText="1"/>
    </xf>
    <xf numFmtId="4" fontId="16" fillId="0" borderId="19" xfId="63" applyNumberFormat="1" applyFont="1" applyFill="1" applyBorder="1" applyAlignment="1">
      <alignment horizontal="right" vertical="center" wrapText="1"/>
    </xf>
    <xf numFmtId="0" fontId="16" fillId="0" borderId="17" xfId="63" applyNumberFormat="1" applyFont="1" applyFill="1" applyBorder="1" applyAlignment="1">
      <alignment horizontal="center" vertical="center"/>
    </xf>
    <xf numFmtId="4" fontId="16" fillId="0" borderId="17" xfId="63" applyNumberFormat="1" applyFont="1" applyFill="1" applyBorder="1" applyAlignment="1">
      <alignment horizontal="left" vertical="center" wrapText="1"/>
    </xf>
    <xf numFmtId="4" fontId="16" fillId="0" borderId="17" xfId="63" applyNumberFormat="1" applyFont="1" applyFill="1" applyBorder="1" applyAlignment="1">
      <alignment horizontal="center" vertical="center"/>
    </xf>
    <xf numFmtId="4" fontId="16" fillId="0" borderId="17" xfId="63" applyNumberFormat="1" applyFont="1" applyFill="1" applyBorder="1" applyAlignment="1">
      <alignment horizontal="right" vertical="center"/>
    </xf>
    <xf numFmtId="0" fontId="13" fillId="0" borderId="27" xfId="63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/>
    </xf>
    <xf numFmtId="0" fontId="28" fillId="0" borderId="17" xfId="0" applyNumberFormat="1" applyFont="1" applyFill="1" applyBorder="1" applyAlignment="1">
      <alignment/>
    </xf>
    <xf numFmtId="0" fontId="28" fillId="17" borderId="17" xfId="0" applyNumberFormat="1" applyFont="1" applyFill="1" applyBorder="1" applyAlignment="1">
      <alignment horizontal="center"/>
    </xf>
    <xf numFmtId="0" fontId="28" fillId="17" borderId="17" xfId="0" applyNumberFormat="1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3.5" customHeight="1"/>
  <cols>
    <col min="1" max="1" width="15.00390625" style="156" hidden="1" customWidth="1"/>
    <col min="2" max="2" width="15.375" style="156" customWidth="1"/>
    <col min="3" max="3" width="59.75390625" style="0" customWidth="1"/>
    <col min="4" max="4" width="13.00390625" style="156" customWidth="1"/>
    <col min="5" max="5" width="101.50390625" style="0" customWidth="1"/>
    <col min="6" max="6" width="29.25390625" style="0" customWidth="1"/>
    <col min="7" max="7" width="30.75390625" style="156" customWidth="1"/>
    <col min="8" max="8" width="28.50390625" style="156" customWidth="1"/>
    <col min="9" max="9" width="72.875" style="0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2.5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spans="1:9" ht="22.5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spans="1:9" ht="22.5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spans="1:9" ht="22.5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spans="1:9" ht="22.5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spans="1:9" ht="22.5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spans="1:9" ht="22.5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spans="1:9" ht="22.5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spans="1:9" ht="22.5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spans="1:9" ht="22.5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spans="1:9" ht="22.5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spans="1:9" ht="22.5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spans="1:9" ht="22.5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spans="1:9" ht="22.5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spans="1:9" ht="22.5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spans="1:9" ht="22.5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spans="1:9" ht="22.5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spans="1:9" ht="22.5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spans="1:9" ht="22.5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spans="1:9" ht="22.5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spans="1:9" ht="22.5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spans="1:9" ht="22.5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spans="1:9" ht="22.5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spans="1:9" ht="22.5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spans="1:9" ht="22.5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spans="1:9" ht="22.5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spans="1:9" ht="22.5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spans="1:9" ht="22.5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spans="1:9" ht="22.5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spans="1:9" ht="22.5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spans="1:9" ht="22.5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spans="1:9" ht="22.5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spans="1:9" ht="22.5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spans="1:9" ht="22.5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spans="1:9" ht="22.5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spans="1:9" ht="22.5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spans="1:9" ht="22.5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spans="1:9" ht="22.5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spans="1:9" ht="22.5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spans="1:9" ht="22.5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spans="1:9" ht="22.5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spans="1:9" ht="22.5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spans="1:9" ht="22.5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spans="1:9" ht="22.5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spans="1:9" ht="22.5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spans="1:9" ht="22.5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spans="1:9" ht="22.5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spans="1:9" ht="22.5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spans="1:9" ht="22.5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spans="1:9" ht="22.5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spans="1:9" ht="22.5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spans="1:9" ht="22.5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spans="1:9" ht="22.5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spans="1:9" ht="22.5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spans="1:9" ht="22.5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spans="1:9" ht="22.5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spans="1:9" ht="22.5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spans="1:9" ht="22.5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spans="1:9" ht="22.5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spans="1:9" ht="22.5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spans="1:9" ht="22.5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spans="1:9" ht="22.5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spans="1:9" ht="22.5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spans="1:9" ht="22.5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spans="1:9" ht="22.5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spans="1:9" ht="22.5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spans="1:9" ht="22.5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spans="1:9" ht="22.5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spans="1:9" ht="22.5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spans="1:9" ht="22.5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spans="1:9" ht="22.5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spans="1:9" ht="22.5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spans="1:9" ht="22.5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spans="1:9" ht="22.5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spans="1:9" ht="22.5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spans="1:9" ht="22.5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spans="1:9" ht="22.5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spans="1:9" ht="22.5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spans="1:9" ht="22.5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spans="1:9" ht="22.5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spans="1:9" ht="22.5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spans="1:9" ht="22.5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spans="1:9" ht="22.5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spans="1:9" ht="22.5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spans="1:9" ht="22.5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spans="1:9" ht="22.5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spans="1:9" ht="22.5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spans="1:9" ht="22.5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spans="1:9" ht="22.5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spans="1:9" ht="22.5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spans="1:9" ht="22.5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spans="1:9" ht="22.5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spans="1:9" ht="22.5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spans="1:9" ht="22.5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spans="1:9" ht="22.5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spans="1:9" ht="22.5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spans="1:9" ht="22.5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spans="1:9" ht="22.5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spans="1:9" ht="22.5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spans="1:9" ht="22.5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spans="1:9" ht="22.5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spans="1:9" ht="22.5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spans="1:9" ht="22.5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spans="1:9" ht="22.5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spans="1:9" ht="22.5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spans="1:9" ht="22.5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spans="1:9" ht="22.5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spans="1:9" ht="22.5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spans="1:9" ht="22.5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spans="1:9" ht="22.5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spans="1:9" ht="22.5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spans="1:9" ht="22.5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spans="1:9" ht="22.5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spans="1:9" ht="22.5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spans="1:9" ht="22.5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spans="1:9" ht="22.5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spans="1:9" ht="22.5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spans="1:9" ht="22.5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spans="1:9" ht="22.5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spans="1:9" ht="22.5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spans="1:9" ht="22.5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spans="1:9" ht="22.5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spans="1:9" ht="22.5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spans="1:9" ht="22.5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spans="1:9" ht="22.5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spans="1:9" ht="22.5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spans="1:9" ht="22.5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spans="1:9" ht="22.5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spans="1:9" ht="22.5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spans="1:9" ht="22.5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spans="1:9" ht="22.5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spans="1:9" ht="22.5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spans="1:9" ht="22.5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spans="1:9" ht="22.5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spans="1:9" ht="22.5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spans="1:9" ht="22.5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spans="1:9" ht="22.5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spans="1:9" ht="22.5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spans="1:9" ht="22.5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spans="1:9" ht="22.5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spans="1:9" ht="22.5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spans="1:9" ht="22.5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spans="1:9" ht="22.5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spans="1:9" ht="22.5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spans="1:9" ht="22.5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spans="1:9" ht="22.5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spans="1:9" ht="22.5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spans="1:9" ht="22.5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spans="1:9" ht="22.5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spans="1:9" ht="22.5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spans="1:9" ht="22.5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spans="1:9" ht="22.5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spans="1:9" ht="22.5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spans="1:9" ht="22.5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spans="1:9" ht="22.5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spans="1:9" ht="22.5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spans="1:9" ht="22.5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spans="1:9" ht="22.5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spans="1:9" ht="22.5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spans="1:9" ht="22.5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spans="1:9" ht="22.5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spans="1:9" ht="22.5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spans="1:9" ht="22.5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spans="1:9" ht="22.5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spans="1:9" ht="22.5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spans="1:9" ht="22.5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spans="1:9" ht="22.5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spans="1:9" ht="22.5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spans="1:9" ht="22.5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spans="1:9" ht="22.5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spans="1:9" ht="22.5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spans="1:9" ht="22.5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spans="1:9" ht="22.5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spans="1:9" ht="22.5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spans="1:9" ht="22.5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spans="1:9" ht="22.5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spans="1:9" ht="22.5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spans="1:9" ht="22.5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spans="1:9" ht="22.5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spans="1:9" ht="22.5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spans="1:9" ht="22.5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spans="1:9" ht="22.5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spans="1:9" ht="22.5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spans="1:9" ht="22.5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spans="1:9" ht="22.5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spans="1:9" ht="22.5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spans="1:9" ht="22.5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spans="1:9" ht="22.5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spans="1:9" ht="22.5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spans="1:9" ht="22.5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spans="1:9" ht="22.5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spans="1:9" ht="22.5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spans="1:9" ht="22.5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spans="1:9" ht="22.5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spans="1:9" ht="22.5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spans="1:9" ht="22.5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spans="1:9" ht="22.5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spans="1:9" ht="22.5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spans="1:9" ht="22.5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spans="1:9" ht="22.5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spans="1:9" ht="22.5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spans="1:9" ht="22.5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spans="1:9" ht="22.5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spans="1:9" ht="22.5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spans="1:9" ht="22.5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spans="1:9" ht="22.5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spans="1:9" ht="22.5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spans="1:9" ht="22.5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spans="1:9" ht="22.5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spans="1:9" ht="22.5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spans="1:9" ht="22.5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spans="1:9" ht="22.5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spans="1:9" ht="22.5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spans="1:9" ht="22.5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spans="1:9" ht="22.5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spans="1:9" ht="22.5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spans="1:9" ht="22.5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spans="1:9" ht="22.5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spans="1:9" ht="22.5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spans="1:9" ht="22.5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spans="1:9" ht="22.5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spans="1:9" ht="22.5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spans="1:9" ht="22.5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spans="1:9" ht="22.5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spans="1:9" ht="22.5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spans="1:9" ht="22.5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spans="1:9" ht="22.5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spans="1:9" ht="22.5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spans="1:9" ht="22.5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spans="1:9" ht="22.5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spans="1:9" ht="22.5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spans="1:9" ht="22.5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spans="1:9" ht="22.5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spans="1:9" ht="22.5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spans="1:9" ht="22.5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spans="1:9" ht="22.5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spans="1:9" ht="22.5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spans="1:9" ht="22.5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spans="1:9" ht="22.5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spans="1:9" ht="22.5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spans="1:9" ht="22.5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spans="1:9" ht="22.5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spans="1:9" ht="22.5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spans="1:9" ht="22.5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spans="1:9" ht="22.5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spans="1:9" ht="22.5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spans="1:9" ht="22.5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spans="1:9" ht="22.5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spans="1:9" ht="22.5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spans="1:9" ht="22.5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spans="1:9" ht="22.5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spans="1:9" ht="22.5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spans="1:9" ht="22.5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spans="1:9" ht="22.5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spans="1:9" ht="22.5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I26" sqref="I26"/>
    </sheetView>
  </sheetViews>
  <sheetFormatPr defaultColWidth="9.00390625" defaultRowHeight="13.5" customHeight="1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18.625" style="0" customWidth="1"/>
  </cols>
  <sheetData>
    <row r="1" spans="1:6" ht="18" customHeight="1">
      <c r="A1" s="29" t="s">
        <v>519</v>
      </c>
      <c r="B1" s="30"/>
      <c r="C1" s="30"/>
      <c r="D1" s="30"/>
      <c r="E1" s="30"/>
      <c r="F1" s="30"/>
    </row>
    <row r="2" spans="1:11" ht="19.5" customHeight="1">
      <c r="A2" s="31" t="s">
        <v>520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customHeight="1">
      <c r="A3" s="30"/>
      <c r="B3" s="30"/>
      <c r="C3" s="30"/>
      <c r="D3" s="30"/>
      <c r="E3" s="30"/>
      <c r="F3" s="30"/>
      <c r="K3" t="s">
        <v>313</v>
      </c>
    </row>
    <row r="4" spans="1:11" ht="14.25" customHeight="1">
      <c r="A4" s="32" t="s">
        <v>316</v>
      </c>
      <c r="B4" s="33" t="s">
        <v>318</v>
      </c>
      <c r="C4" s="33" t="s">
        <v>506</v>
      </c>
      <c r="D4" s="33" t="s">
        <v>496</v>
      </c>
      <c r="E4" s="33" t="s">
        <v>497</v>
      </c>
      <c r="F4" s="33" t="s">
        <v>498</v>
      </c>
      <c r="G4" s="33" t="s">
        <v>499</v>
      </c>
      <c r="H4" s="33"/>
      <c r="I4" s="33" t="s">
        <v>500</v>
      </c>
      <c r="J4" s="33" t="s">
        <v>501</v>
      </c>
      <c r="K4" s="33" t="s">
        <v>504</v>
      </c>
    </row>
    <row r="5" spans="1:11" s="28" customFormat="1" ht="42.75" customHeight="1">
      <c r="A5" s="32"/>
      <c r="B5" s="33"/>
      <c r="C5" s="33"/>
      <c r="D5" s="33"/>
      <c r="E5" s="33"/>
      <c r="F5" s="33"/>
      <c r="G5" s="33" t="s">
        <v>512</v>
      </c>
      <c r="H5" s="33" t="s">
        <v>521</v>
      </c>
      <c r="I5" s="33"/>
      <c r="J5" s="33"/>
      <c r="K5" s="33"/>
    </row>
    <row r="6" spans="1:11" ht="30" customHeight="1">
      <c r="A6" s="34" t="s">
        <v>318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48" customHeight="1">
      <c r="A7" s="36" t="s">
        <v>522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48" customHeight="1">
      <c r="A8" s="36" t="s">
        <v>523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49.5" customHeight="1">
      <c r="A9" s="36" t="s">
        <v>524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13.5" customHeight="1">
      <c r="A10" t="s">
        <v>525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2.25390625" style="25" customWidth="1"/>
    <col min="2" max="2" width="29.25390625" style="25" customWidth="1"/>
    <col min="3" max="3" width="12.25390625" style="25" customWidth="1"/>
    <col min="4" max="4" width="12.00390625" style="25" customWidth="1"/>
    <col min="5" max="5" width="16.25390625" style="25" customWidth="1"/>
    <col min="6" max="11" width="9.00390625" style="25" customWidth="1"/>
    <col min="12" max="12" width="11.125" style="25" bestFit="1" customWidth="1"/>
    <col min="13" max="16384" width="9.00390625" style="25" customWidth="1"/>
  </cols>
  <sheetData>
    <row r="2" spans="1:5" s="24" customFormat="1" ht="31.5" customHeight="1">
      <c r="A2" s="1" t="s">
        <v>526</v>
      </c>
      <c r="B2" s="1"/>
      <c r="C2" s="1"/>
      <c r="D2" s="1"/>
      <c r="E2" s="1"/>
    </row>
    <row r="3" spans="1:5" s="24" customFormat="1" ht="19.5" customHeight="1">
      <c r="A3" s="2" t="s">
        <v>527</v>
      </c>
      <c r="B3" s="3" t="s">
        <v>528</v>
      </c>
      <c r="C3" s="3"/>
      <c r="D3" s="2" t="s">
        <v>529</v>
      </c>
      <c r="E3" s="2" t="s">
        <v>313</v>
      </c>
    </row>
    <row r="4" spans="1:5" s="24" customFormat="1" ht="24" customHeight="1">
      <c r="A4" s="4" t="s">
        <v>530</v>
      </c>
      <c r="B4" s="4" t="s">
        <v>531</v>
      </c>
      <c r="C4" s="5"/>
      <c r="D4" s="4" t="s">
        <v>532</v>
      </c>
      <c r="E4" s="4" t="s">
        <v>528</v>
      </c>
    </row>
    <row r="5" spans="1:5" s="24" customFormat="1" ht="18.75" customHeight="1">
      <c r="A5" s="4" t="s">
        <v>533</v>
      </c>
      <c r="B5" s="6">
        <v>22</v>
      </c>
      <c r="C5" s="7"/>
      <c r="D5" s="7"/>
      <c r="E5" s="8"/>
    </row>
    <row r="6" spans="1:5" s="24" customFormat="1" ht="21" customHeight="1">
      <c r="A6" s="4"/>
      <c r="B6" s="9"/>
      <c r="C6" s="10"/>
      <c r="D6" s="10"/>
      <c r="E6" s="11"/>
    </row>
    <row r="7" spans="1:5" s="24" customFormat="1" ht="60" customHeight="1">
      <c r="A7" s="4" t="s">
        <v>534</v>
      </c>
      <c r="B7" s="12" t="s">
        <v>535</v>
      </c>
      <c r="C7" s="12"/>
      <c r="D7" s="12"/>
      <c r="E7" s="12"/>
    </row>
    <row r="8" spans="1:5" s="24" customFormat="1" ht="75" customHeight="1">
      <c r="A8" s="4" t="s">
        <v>536</v>
      </c>
      <c r="B8" s="12" t="s">
        <v>537</v>
      </c>
      <c r="C8" s="12"/>
      <c r="D8" s="12"/>
      <c r="E8" s="12"/>
    </row>
    <row r="9" spans="1:5" s="24" customFormat="1" ht="67.5" customHeight="1">
      <c r="A9" s="4" t="s">
        <v>538</v>
      </c>
      <c r="B9" s="12" t="s">
        <v>539</v>
      </c>
      <c r="C9" s="12"/>
      <c r="D9" s="12"/>
      <c r="E9" s="12"/>
    </row>
    <row r="10" spans="1:5" s="24" customFormat="1" ht="21.75" customHeight="1">
      <c r="A10" s="4" t="s">
        <v>540</v>
      </c>
      <c r="B10" s="4" t="s">
        <v>541</v>
      </c>
      <c r="C10" s="5" t="s">
        <v>542</v>
      </c>
      <c r="D10" s="4" t="s">
        <v>543</v>
      </c>
      <c r="E10" s="5" t="s">
        <v>544</v>
      </c>
    </row>
    <row r="11" spans="1:5" s="24" customFormat="1" ht="18" customHeight="1">
      <c r="A11" s="5"/>
      <c r="B11" s="13" t="s">
        <v>545</v>
      </c>
      <c r="C11" s="14">
        <v>0.2</v>
      </c>
      <c r="D11" s="15" t="s">
        <v>546</v>
      </c>
      <c r="E11" s="26" t="s">
        <v>547</v>
      </c>
    </row>
    <row r="12" spans="1:5" s="24" customFormat="1" ht="18" customHeight="1">
      <c r="A12" s="5"/>
      <c r="B12" s="13" t="s">
        <v>548</v>
      </c>
      <c r="C12" s="14">
        <v>0.2</v>
      </c>
      <c r="D12" s="15" t="s">
        <v>549</v>
      </c>
      <c r="E12" s="26" t="s">
        <v>550</v>
      </c>
    </row>
    <row r="13" spans="1:6" s="24" customFormat="1" ht="18" customHeight="1">
      <c r="A13" s="5"/>
      <c r="B13" s="13" t="s">
        <v>551</v>
      </c>
      <c r="C13" s="14">
        <v>0.2</v>
      </c>
      <c r="D13" s="15" t="s">
        <v>552</v>
      </c>
      <c r="E13" s="26" t="s">
        <v>553</v>
      </c>
      <c r="F13" s="27"/>
    </row>
    <row r="14" spans="1:5" s="24" customFormat="1" ht="18" customHeight="1">
      <c r="A14" s="5"/>
      <c r="B14" s="13" t="s">
        <v>554</v>
      </c>
      <c r="C14" s="14">
        <v>0.2</v>
      </c>
      <c r="D14" s="15" t="s">
        <v>555</v>
      </c>
      <c r="E14" s="14" t="s">
        <v>556</v>
      </c>
    </row>
    <row r="15" spans="1:5" s="24" customFormat="1" ht="18" customHeight="1">
      <c r="A15" s="5"/>
      <c r="B15" s="13" t="s">
        <v>557</v>
      </c>
      <c r="C15" s="14">
        <v>0.2</v>
      </c>
      <c r="D15" s="15" t="s">
        <v>555</v>
      </c>
      <c r="E15" s="14" t="s">
        <v>556</v>
      </c>
    </row>
    <row r="16" spans="1:5" s="24" customFormat="1" ht="18" customHeight="1">
      <c r="A16" s="5"/>
      <c r="B16" s="23"/>
      <c r="C16" s="5"/>
      <c r="D16" s="5"/>
      <c r="E16" s="5"/>
    </row>
    <row r="17" spans="1:5" s="24" customFormat="1" ht="18" customHeight="1">
      <c r="A17" s="5"/>
      <c r="B17" s="23"/>
      <c r="C17" s="5"/>
      <c r="D17" s="5"/>
      <c r="E17" s="5"/>
    </row>
    <row r="18" spans="1:5" s="24" customFormat="1" ht="18" customHeight="1">
      <c r="A18" s="5"/>
      <c r="B18" s="23"/>
      <c r="C18" s="5"/>
      <c r="D18" s="5"/>
      <c r="E18" s="5"/>
    </row>
    <row r="19" spans="1:5" s="24" customFormat="1" ht="18" customHeight="1">
      <c r="A19" s="5"/>
      <c r="B19" s="23"/>
      <c r="C19" s="5"/>
      <c r="D19" s="5"/>
      <c r="E19" s="5"/>
    </row>
    <row r="20" spans="1:5" s="24" customFormat="1" ht="18" customHeight="1">
      <c r="A20" s="5"/>
      <c r="B20" s="23"/>
      <c r="C20" s="5"/>
      <c r="D20" s="5"/>
      <c r="E20" s="5"/>
    </row>
  </sheetData>
  <sheetProtection/>
  <mergeCells count="9">
    <mergeCell ref="A2:E2"/>
    <mergeCell ref="B3:C3"/>
    <mergeCell ref="B4:C4"/>
    <mergeCell ref="B7:E7"/>
    <mergeCell ref="B8:E8"/>
    <mergeCell ref="B9:E9"/>
    <mergeCell ref="A5:A6"/>
    <mergeCell ref="A10:A20"/>
    <mergeCell ref="B5:E6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M20" sqref="M20"/>
    </sheetView>
  </sheetViews>
  <sheetFormatPr defaultColWidth="9.00390625" defaultRowHeight="14.25"/>
  <cols>
    <col min="1" max="1" width="15.25390625" style="0" customWidth="1"/>
    <col min="2" max="2" width="19.75390625" style="0" customWidth="1"/>
    <col min="3" max="3" width="21.375" style="0" customWidth="1"/>
    <col min="4" max="4" width="14.50390625" style="0" customWidth="1"/>
    <col min="5" max="5" width="21.125" style="0" customWidth="1"/>
  </cols>
  <sheetData>
    <row r="1" spans="1:5" ht="24">
      <c r="A1" s="1" t="s">
        <v>526</v>
      </c>
      <c r="B1" s="1"/>
      <c r="C1" s="1"/>
      <c r="D1" s="1"/>
      <c r="E1" s="1"/>
    </row>
    <row r="2" spans="1:5" ht="28.5" customHeight="1">
      <c r="A2" s="2" t="s">
        <v>527</v>
      </c>
      <c r="B2" s="3" t="s">
        <v>528</v>
      </c>
      <c r="C2" s="3"/>
      <c r="D2" s="2" t="s">
        <v>529</v>
      </c>
      <c r="E2" s="2" t="s">
        <v>313</v>
      </c>
    </row>
    <row r="3" spans="1:5" ht="39.75" customHeight="1">
      <c r="A3" s="4" t="s">
        <v>530</v>
      </c>
      <c r="B3" s="4" t="s">
        <v>558</v>
      </c>
      <c r="C3" s="5"/>
      <c r="D3" s="4" t="s">
        <v>532</v>
      </c>
      <c r="E3" s="4" t="s">
        <v>528</v>
      </c>
    </row>
    <row r="4" spans="1:5" ht="13.5">
      <c r="A4" s="4" t="s">
        <v>533</v>
      </c>
      <c r="B4" s="6">
        <v>16</v>
      </c>
      <c r="C4" s="7"/>
      <c r="D4" s="7"/>
      <c r="E4" s="8"/>
    </row>
    <row r="5" spans="1:5" ht="15.75" customHeight="1">
      <c r="A5" s="4"/>
      <c r="B5" s="9"/>
      <c r="C5" s="10"/>
      <c r="D5" s="10"/>
      <c r="E5" s="11"/>
    </row>
    <row r="6" spans="1:5" ht="57" customHeight="1">
      <c r="A6" s="4" t="s">
        <v>534</v>
      </c>
      <c r="B6" s="12" t="s">
        <v>559</v>
      </c>
      <c r="C6" s="12"/>
      <c r="D6" s="12"/>
      <c r="E6" s="12"/>
    </row>
    <row r="7" spans="1:5" ht="57" customHeight="1">
      <c r="A7" s="4" t="s">
        <v>536</v>
      </c>
      <c r="B7" s="12" t="s">
        <v>559</v>
      </c>
      <c r="C7" s="12"/>
      <c r="D7" s="12"/>
      <c r="E7" s="12"/>
    </row>
    <row r="8" spans="1:5" ht="57" customHeight="1">
      <c r="A8" s="4" t="s">
        <v>538</v>
      </c>
      <c r="B8" s="12" t="s">
        <v>560</v>
      </c>
      <c r="C8" s="12"/>
      <c r="D8" s="12"/>
      <c r="E8" s="12"/>
    </row>
    <row r="9" spans="1:5" ht="15.75" customHeight="1">
      <c r="A9" s="4" t="s">
        <v>540</v>
      </c>
      <c r="B9" s="4" t="s">
        <v>541</v>
      </c>
      <c r="C9" s="5" t="s">
        <v>542</v>
      </c>
      <c r="D9" s="4" t="s">
        <v>543</v>
      </c>
      <c r="E9" s="5" t="s">
        <v>544</v>
      </c>
    </row>
    <row r="10" spans="1:5" ht="15.75" customHeight="1">
      <c r="A10" s="5"/>
      <c r="B10" s="13" t="s">
        <v>545</v>
      </c>
      <c r="C10" s="14">
        <v>0.2</v>
      </c>
      <c r="D10" s="15" t="s">
        <v>546</v>
      </c>
      <c r="E10" s="16" t="s">
        <v>547</v>
      </c>
    </row>
    <row r="11" spans="1:5" ht="15.75" customHeight="1">
      <c r="A11" s="5"/>
      <c r="B11" s="13" t="s">
        <v>548</v>
      </c>
      <c r="C11" s="14">
        <v>0.2</v>
      </c>
      <c r="D11" s="15" t="s">
        <v>549</v>
      </c>
      <c r="E11" s="16" t="s">
        <v>561</v>
      </c>
    </row>
    <row r="12" spans="1:5" ht="15.75" customHeight="1">
      <c r="A12" s="5"/>
      <c r="B12" s="17" t="s">
        <v>551</v>
      </c>
      <c r="C12" s="18">
        <v>0.4</v>
      </c>
      <c r="D12" s="19" t="s">
        <v>562</v>
      </c>
      <c r="E12" s="16" t="s">
        <v>563</v>
      </c>
    </row>
    <row r="13" spans="1:5" ht="15.75" customHeight="1">
      <c r="A13" s="5"/>
      <c r="B13" s="20" t="s">
        <v>554</v>
      </c>
      <c r="C13" s="21">
        <v>0.2</v>
      </c>
      <c r="D13" s="22" t="s">
        <v>555</v>
      </c>
      <c r="E13" s="16" t="s">
        <v>564</v>
      </c>
    </row>
    <row r="14" spans="1:5" ht="15.75" customHeight="1">
      <c r="A14" s="5"/>
      <c r="B14" s="13"/>
      <c r="C14" s="14"/>
      <c r="D14" s="15"/>
      <c r="E14" s="14"/>
    </row>
    <row r="15" spans="1:5" ht="15.75" customHeight="1">
      <c r="A15" s="5"/>
      <c r="B15" s="23"/>
      <c r="C15" s="5"/>
      <c r="D15" s="5"/>
      <c r="E15" s="5"/>
    </row>
    <row r="16" spans="1:5" ht="15.75" customHeight="1">
      <c r="A16" s="5"/>
      <c r="B16" s="23"/>
      <c r="C16" s="5"/>
      <c r="D16" s="5"/>
      <c r="E16" s="5"/>
    </row>
    <row r="17" spans="1:5" ht="15.75" customHeight="1">
      <c r="A17" s="5"/>
      <c r="B17" s="23"/>
      <c r="C17" s="5"/>
      <c r="D17" s="5"/>
      <c r="E17" s="5"/>
    </row>
    <row r="18" spans="1:5" ht="15.75" customHeight="1">
      <c r="A18" s="5"/>
      <c r="B18" s="23"/>
      <c r="C18" s="5"/>
      <c r="D18" s="5"/>
      <c r="E18" s="5"/>
    </row>
    <row r="19" spans="1:5" ht="15.75" customHeight="1">
      <c r="A19" s="5"/>
      <c r="B19" s="23"/>
      <c r="C19" s="5"/>
      <c r="D19" s="5"/>
      <c r="E19" s="5"/>
    </row>
  </sheetData>
  <sheetProtection/>
  <mergeCells count="9">
    <mergeCell ref="A1:E1"/>
    <mergeCell ref="B2:C2"/>
    <mergeCell ref="B3:C3"/>
    <mergeCell ref="B6:E6"/>
    <mergeCell ref="B7:E7"/>
    <mergeCell ref="B8:E8"/>
    <mergeCell ref="A4:A5"/>
    <mergeCell ref="A9:A19"/>
    <mergeCell ref="B4:E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F8" sqref="F8"/>
    </sheetView>
  </sheetViews>
  <sheetFormatPr defaultColWidth="6.875" defaultRowHeight="19.5" customHeight="1"/>
  <cols>
    <col min="1" max="1" width="22.875" style="133" customWidth="1"/>
    <col min="2" max="2" width="19.00390625" style="133" customWidth="1"/>
    <col min="3" max="3" width="20.50390625" style="133" customWidth="1"/>
    <col min="4" max="7" width="19.00390625" style="133" customWidth="1"/>
    <col min="8" max="16384" width="6.875" style="134" customWidth="1"/>
  </cols>
  <sheetData>
    <row r="1" spans="1:7" s="132" customFormat="1" ht="19.5" customHeight="1">
      <c r="A1" s="29" t="s">
        <v>311</v>
      </c>
      <c r="B1" s="135"/>
      <c r="C1" s="135"/>
      <c r="D1" s="135"/>
      <c r="E1" s="135"/>
      <c r="F1" s="135"/>
      <c r="G1" s="135"/>
    </row>
    <row r="2" spans="1:7" s="132" customFormat="1" ht="27.75" customHeight="1">
      <c r="A2" s="136" t="s">
        <v>312</v>
      </c>
      <c r="B2" s="137"/>
      <c r="C2" s="137"/>
      <c r="D2" s="137"/>
      <c r="E2" s="137"/>
      <c r="F2" s="137"/>
      <c r="G2" s="137"/>
    </row>
    <row r="3" spans="1:7" s="132" customFormat="1" ht="19.5" customHeight="1">
      <c r="A3" s="135"/>
      <c r="B3" s="135"/>
      <c r="C3" s="135"/>
      <c r="D3" s="135"/>
      <c r="E3" s="135"/>
      <c r="F3" s="135"/>
      <c r="G3" s="135"/>
    </row>
    <row r="4" spans="1:7" s="132" customFormat="1" ht="19.5" customHeight="1">
      <c r="A4" s="138"/>
      <c r="B4" s="138"/>
      <c r="C4" s="138"/>
      <c r="D4" s="138"/>
      <c r="E4" s="138"/>
      <c r="F4" s="138"/>
      <c r="G4" s="139" t="s">
        <v>313</v>
      </c>
    </row>
    <row r="5" spans="1:7" s="132" customFormat="1" ht="19.5" customHeight="1">
      <c r="A5" s="140" t="s">
        <v>314</v>
      </c>
      <c r="B5" s="140"/>
      <c r="C5" s="140" t="s">
        <v>315</v>
      </c>
      <c r="D5" s="140"/>
      <c r="E5" s="140"/>
      <c r="F5" s="140"/>
      <c r="G5" s="140"/>
    </row>
    <row r="6" spans="1:7" s="132" customFormat="1" ht="45" customHeight="1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pans="1:7" s="132" customFormat="1" ht="19.5" customHeight="1">
      <c r="A7" s="142" t="s">
        <v>322</v>
      </c>
      <c r="B7" s="143">
        <v>652.31</v>
      </c>
      <c r="C7" s="144" t="s">
        <v>323</v>
      </c>
      <c r="D7" s="145">
        <f>E7</f>
        <v>1251.28</v>
      </c>
      <c r="E7" s="145">
        <f>652.31+598.97</f>
        <v>1251.28</v>
      </c>
      <c r="F7" s="145"/>
      <c r="G7" s="145"/>
    </row>
    <row r="8" spans="1:7" s="132" customFormat="1" ht="19.5" customHeight="1">
      <c r="A8" s="146" t="s">
        <v>324</v>
      </c>
      <c r="B8" s="147">
        <v>652.31</v>
      </c>
      <c r="C8" s="148"/>
      <c r="D8" s="149"/>
      <c r="E8" s="149"/>
      <c r="F8" s="149"/>
      <c r="G8" s="149"/>
    </row>
    <row r="9" spans="1:7" s="132" customFormat="1" ht="19.5" customHeight="1">
      <c r="A9" s="146" t="s">
        <v>325</v>
      </c>
      <c r="B9" s="149"/>
      <c r="C9" s="148"/>
      <c r="D9" s="149"/>
      <c r="E9" s="149"/>
      <c r="F9" s="149"/>
      <c r="G9" s="149"/>
    </row>
    <row r="10" spans="1:7" s="132" customFormat="1" ht="19.5" customHeight="1">
      <c r="A10" s="146" t="s">
        <v>326</v>
      </c>
      <c r="B10" s="150"/>
      <c r="C10" s="148"/>
      <c r="D10" s="149"/>
      <c r="E10" s="149"/>
      <c r="F10" s="149"/>
      <c r="G10" s="149"/>
    </row>
    <row r="11" spans="1:7" s="132" customFormat="1" ht="19.5" customHeight="1">
      <c r="A11" s="151" t="s">
        <v>327</v>
      </c>
      <c r="B11" s="143"/>
      <c r="C11" s="152"/>
      <c r="D11" s="149"/>
      <c r="E11" s="149"/>
      <c r="F11" s="149"/>
      <c r="G11" s="149"/>
    </row>
    <row r="12" spans="1:7" s="132" customFormat="1" ht="19.5" customHeight="1">
      <c r="A12" s="146" t="s">
        <v>324</v>
      </c>
      <c r="B12" s="147">
        <v>598.97</v>
      </c>
      <c r="C12" s="148"/>
      <c r="D12" s="149"/>
      <c r="E12" s="149"/>
      <c r="F12" s="149"/>
      <c r="G12" s="149"/>
    </row>
    <row r="13" spans="1:7" s="132" customFormat="1" ht="19.5" customHeight="1">
      <c r="A13" s="146" t="s">
        <v>325</v>
      </c>
      <c r="B13" s="149"/>
      <c r="C13" s="148"/>
      <c r="D13" s="149"/>
      <c r="E13" s="149"/>
      <c r="F13" s="149"/>
      <c r="G13" s="149"/>
    </row>
    <row r="14" spans="1:7" s="132" customFormat="1" ht="19.5" customHeight="1">
      <c r="A14" s="146" t="s">
        <v>326</v>
      </c>
      <c r="B14" s="150"/>
      <c r="C14" s="148"/>
      <c r="D14" s="149"/>
      <c r="E14" s="149"/>
      <c r="F14" s="149"/>
      <c r="G14" s="149"/>
    </row>
    <row r="15" spans="1:7" s="132" customFormat="1" ht="19.5" customHeight="1">
      <c r="A15" s="151"/>
      <c r="B15" s="153"/>
      <c r="C15" s="152"/>
      <c r="D15" s="149"/>
      <c r="E15" s="149"/>
      <c r="F15" s="149"/>
      <c r="G15" s="149"/>
    </row>
    <row r="16" spans="1:7" s="132" customFormat="1" ht="19.5" customHeight="1">
      <c r="A16" s="151"/>
      <c r="B16" s="153"/>
      <c r="C16" s="153" t="s">
        <v>328</v>
      </c>
      <c r="D16" s="154">
        <v>0</v>
      </c>
      <c r="E16" s="154">
        <v>0</v>
      </c>
      <c r="F16" s="154">
        <f>B9+B13-F7</f>
        <v>0</v>
      </c>
      <c r="G16" s="154">
        <f>B10+B14-G7</f>
        <v>0</v>
      </c>
    </row>
    <row r="17" spans="1:7" s="132" customFormat="1" ht="19.5" customHeight="1">
      <c r="A17" s="151"/>
      <c r="B17" s="153"/>
      <c r="C17" s="153"/>
      <c r="D17" s="154"/>
      <c r="E17" s="154"/>
      <c r="F17" s="154"/>
      <c r="G17" s="154"/>
    </row>
    <row r="18" spans="1:7" s="132" customFormat="1" ht="19.5" customHeight="1">
      <c r="A18" s="151" t="s">
        <v>329</v>
      </c>
      <c r="B18" s="153">
        <f>B7+B11+B12</f>
        <v>1251.28</v>
      </c>
      <c r="C18" s="153" t="s">
        <v>330</v>
      </c>
      <c r="D18" s="154">
        <f>SUM(D7+D16)</f>
        <v>1251.28</v>
      </c>
      <c r="E18" s="154">
        <f>SUM(E7+E16)</f>
        <v>1251.28</v>
      </c>
      <c r="F18" s="154">
        <f>SUM(F7+F16)</f>
        <v>0</v>
      </c>
      <c r="G18" s="154">
        <f>SUM(G7+G16)</f>
        <v>0</v>
      </c>
    </row>
    <row r="19" spans="1:6" ht="19.5" customHeight="1">
      <c r="A19" s="155"/>
      <c r="B19" s="155"/>
      <c r="C19" s="155"/>
      <c r="D19" s="155"/>
      <c r="E19" s="155"/>
      <c r="F19" s="155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SheetLayoutView="100" workbookViewId="0" topLeftCell="A1">
      <selection activeCell="B29" sqref="B29"/>
    </sheetView>
  </sheetViews>
  <sheetFormatPr defaultColWidth="6.875" defaultRowHeight="12.75" customHeight="1"/>
  <cols>
    <col min="1" max="1" width="23.625" style="37" customWidth="1"/>
    <col min="2" max="2" width="44.625" style="37" customWidth="1"/>
    <col min="3" max="5" width="13.625" style="37" customWidth="1"/>
    <col min="6" max="16384" width="6.875" style="37" customWidth="1"/>
  </cols>
  <sheetData>
    <row r="1" ht="19.5" customHeight="1">
      <c r="A1" s="38" t="s">
        <v>331</v>
      </c>
    </row>
    <row r="2" spans="1:5" ht="25.5" customHeight="1">
      <c r="A2" s="122" t="s">
        <v>332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42"/>
      <c r="B4" s="42"/>
      <c r="C4" s="42"/>
      <c r="D4" s="42"/>
      <c r="E4" s="43" t="s">
        <v>313</v>
      </c>
    </row>
    <row r="5" spans="1:5" ht="19.5" customHeight="1">
      <c r="A5" s="83" t="s">
        <v>333</v>
      </c>
      <c r="B5" s="83"/>
      <c r="C5" s="83" t="s">
        <v>334</v>
      </c>
      <c r="D5" s="83"/>
      <c r="E5" s="83"/>
    </row>
    <row r="6" spans="1:5" ht="19.5" customHeight="1">
      <c r="A6" s="84" t="s">
        <v>335</v>
      </c>
      <c r="B6" s="84" t="s">
        <v>336</v>
      </c>
      <c r="C6" s="86" t="s">
        <v>337</v>
      </c>
      <c r="D6" s="84" t="s">
        <v>338</v>
      </c>
      <c r="E6" s="84" t="s">
        <v>339</v>
      </c>
    </row>
    <row r="7" spans="1:5" ht="19.5" customHeight="1">
      <c r="A7" s="84"/>
      <c r="B7" s="114" t="s">
        <v>340</v>
      </c>
      <c r="C7" s="83">
        <f>C8+C12+C18+C22</f>
        <v>652.3100000000001</v>
      </c>
      <c r="D7" s="117">
        <f>D8+D12+D18+D22</f>
        <v>457.88</v>
      </c>
      <c r="E7" s="86">
        <f>E8+E12+E18+E22</f>
        <v>194.43</v>
      </c>
    </row>
    <row r="8" spans="1:5" ht="19.5" customHeight="1">
      <c r="A8" s="49" t="s">
        <v>341</v>
      </c>
      <c r="B8" s="50" t="s">
        <v>342</v>
      </c>
      <c r="C8" s="84">
        <f>C9</f>
        <v>526.1</v>
      </c>
      <c r="D8" s="83">
        <f>D9</f>
        <v>331.67</v>
      </c>
      <c r="E8" s="83">
        <f>E9</f>
        <v>194.43</v>
      </c>
    </row>
    <row r="9" spans="1:5" ht="19.5" customHeight="1">
      <c r="A9" s="49" t="s">
        <v>343</v>
      </c>
      <c r="B9" s="50" t="s">
        <v>344</v>
      </c>
      <c r="C9" s="83">
        <f>C10+C11</f>
        <v>526.1</v>
      </c>
      <c r="D9" s="83">
        <f>D10+D11</f>
        <v>331.67</v>
      </c>
      <c r="E9" s="83">
        <f>E10+E11</f>
        <v>194.43</v>
      </c>
    </row>
    <row r="10" spans="1:5" ht="19.5" customHeight="1">
      <c r="A10" s="51" t="s">
        <v>345</v>
      </c>
      <c r="B10" s="50" t="s">
        <v>346</v>
      </c>
      <c r="C10" s="83">
        <f>D10+E10</f>
        <v>331.67</v>
      </c>
      <c r="D10" s="129">
        <v>331.67</v>
      </c>
      <c r="E10" s="129"/>
    </row>
    <row r="11" spans="1:5" ht="19.5" customHeight="1">
      <c r="A11" s="51" t="s">
        <v>347</v>
      </c>
      <c r="B11" s="50" t="s">
        <v>348</v>
      </c>
      <c r="C11" s="83">
        <f>D11+E11</f>
        <v>194.43</v>
      </c>
      <c r="D11" s="129"/>
      <c r="E11" s="129">
        <v>194.43</v>
      </c>
    </row>
    <row r="12" spans="1:5" ht="19.5" customHeight="1">
      <c r="A12" s="49" t="s">
        <v>349</v>
      </c>
      <c r="B12" s="50" t="s">
        <v>350</v>
      </c>
      <c r="C12" s="83">
        <f>C13</f>
        <v>79.85</v>
      </c>
      <c r="D12" s="83">
        <f>D13</f>
        <v>79.85</v>
      </c>
      <c r="E12" s="83">
        <f>E13</f>
        <v>0</v>
      </c>
    </row>
    <row r="13" spans="1:5" ht="19.5" customHeight="1">
      <c r="A13" s="49" t="s">
        <v>351</v>
      </c>
      <c r="B13" s="50" t="s">
        <v>352</v>
      </c>
      <c r="C13" s="83">
        <f>SUM(B14:C17)</f>
        <v>79.85</v>
      </c>
      <c r="D13" s="83">
        <f>D14+D15+D16+D17</f>
        <v>79.85</v>
      </c>
      <c r="E13" s="83">
        <f>E14+E15+E16+E17</f>
        <v>0</v>
      </c>
    </row>
    <row r="14" spans="1:5" ht="19.5" customHeight="1">
      <c r="A14" s="49" t="s">
        <v>353</v>
      </c>
      <c r="B14" s="50" t="s">
        <v>354</v>
      </c>
      <c r="C14" s="83">
        <f aca="true" t="shared" si="0" ref="C14:C21">D14+E14</f>
        <v>0</v>
      </c>
      <c r="D14" s="129"/>
      <c r="E14" s="129"/>
    </row>
    <row r="15" spans="1:5" ht="19.5" customHeight="1">
      <c r="A15" s="49" t="s">
        <v>355</v>
      </c>
      <c r="B15" s="52" t="s">
        <v>356</v>
      </c>
      <c r="C15" s="83">
        <f t="shared" si="0"/>
        <v>27.65</v>
      </c>
      <c r="D15" s="129">
        <v>27.65</v>
      </c>
      <c r="E15" s="129"/>
    </row>
    <row r="16" spans="1:5" ht="19.5" customHeight="1">
      <c r="A16" s="49" t="s">
        <v>357</v>
      </c>
      <c r="B16" s="52" t="s">
        <v>358</v>
      </c>
      <c r="C16" s="83">
        <f t="shared" si="0"/>
        <v>13.83</v>
      </c>
      <c r="D16" s="129">
        <v>13.83</v>
      </c>
      <c r="E16" s="129"/>
    </row>
    <row r="17" spans="1:5" ht="19.5" customHeight="1">
      <c r="A17" s="49" t="s">
        <v>359</v>
      </c>
      <c r="B17" s="52" t="s">
        <v>360</v>
      </c>
      <c r="C17" s="83">
        <f t="shared" si="0"/>
        <v>38.37</v>
      </c>
      <c r="D17" s="129">
        <v>38.37</v>
      </c>
      <c r="E17" s="129"/>
    </row>
    <row r="18" spans="1:5" ht="19.5" customHeight="1">
      <c r="A18" s="49" t="s">
        <v>361</v>
      </c>
      <c r="B18" s="50" t="s">
        <v>362</v>
      </c>
      <c r="C18" s="83">
        <f aca="true" t="shared" si="1" ref="C18:C23">C19</f>
        <v>25.619999999999997</v>
      </c>
      <c r="D18" s="83">
        <f aca="true" t="shared" si="2" ref="D18:D23">D19</f>
        <v>25.619999999999997</v>
      </c>
      <c r="E18" s="83">
        <f aca="true" t="shared" si="3" ref="E18:E23">E19</f>
        <v>0</v>
      </c>
    </row>
    <row r="19" spans="1:5" ht="19.5" customHeight="1">
      <c r="A19" s="49" t="s">
        <v>363</v>
      </c>
      <c r="B19" s="50" t="s">
        <v>364</v>
      </c>
      <c r="C19" s="83">
        <f>C21+C20</f>
        <v>25.619999999999997</v>
      </c>
      <c r="D19" s="83">
        <f>D21+D20</f>
        <v>25.619999999999997</v>
      </c>
      <c r="E19" s="83">
        <f>E21+E20</f>
        <v>0</v>
      </c>
    </row>
    <row r="20" spans="1:5" ht="19.5" customHeight="1">
      <c r="A20" s="49" t="s">
        <v>365</v>
      </c>
      <c r="B20" s="50" t="s">
        <v>366</v>
      </c>
      <c r="C20" s="83">
        <f t="shared" si="0"/>
        <v>18.38</v>
      </c>
      <c r="D20" s="129">
        <v>18.38</v>
      </c>
      <c r="E20" s="129"/>
    </row>
    <row r="21" spans="1:5" ht="19.5" customHeight="1">
      <c r="A21" s="49" t="s">
        <v>367</v>
      </c>
      <c r="B21" s="50" t="s">
        <v>368</v>
      </c>
      <c r="C21" s="83">
        <f t="shared" si="0"/>
        <v>7.24</v>
      </c>
      <c r="D21" s="129">
        <v>7.24</v>
      </c>
      <c r="E21" s="129"/>
    </row>
    <row r="22" spans="1:5" ht="19.5" customHeight="1">
      <c r="A22" s="49" t="s">
        <v>369</v>
      </c>
      <c r="B22" s="50" t="s">
        <v>370</v>
      </c>
      <c r="C22" s="83">
        <f t="shared" si="1"/>
        <v>20.74</v>
      </c>
      <c r="D22" s="83">
        <f t="shared" si="2"/>
        <v>20.74</v>
      </c>
      <c r="E22" s="83">
        <f t="shared" si="3"/>
        <v>0</v>
      </c>
    </row>
    <row r="23" spans="1:5" ht="19.5" customHeight="1">
      <c r="A23" s="49" t="s">
        <v>371</v>
      </c>
      <c r="B23" s="50" t="s">
        <v>372</v>
      </c>
      <c r="C23" s="83">
        <f t="shared" si="1"/>
        <v>20.74</v>
      </c>
      <c r="D23" s="83">
        <f t="shared" si="2"/>
        <v>20.74</v>
      </c>
      <c r="E23" s="83">
        <f t="shared" si="3"/>
        <v>0</v>
      </c>
    </row>
    <row r="24" spans="1:5" ht="19.5" customHeight="1">
      <c r="A24" s="53" t="s">
        <v>373</v>
      </c>
      <c r="B24" s="54" t="s">
        <v>374</v>
      </c>
      <c r="C24" s="83">
        <f>D24+E24</f>
        <v>20.74</v>
      </c>
      <c r="D24" s="129">
        <v>20.74</v>
      </c>
      <c r="E24" s="129"/>
    </row>
    <row r="25" spans="1:5" ht="19.5" customHeight="1">
      <c r="A25" s="55"/>
      <c r="B25" s="56"/>
      <c r="C25" s="130"/>
      <c r="D25" s="131"/>
      <c r="E25" s="131"/>
    </row>
    <row r="26" ht="19.5" customHeight="1">
      <c r="A26" s="110" t="s">
        <v>375</v>
      </c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zoomScaleSheetLayoutView="100" workbookViewId="0" topLeftCell="A1">
      <selection activeCell="C47" sqref="C47"/>
    </sheetView>
  </sheetViews>
  <sheetFormatPr defaultColWidth="6.875" defaultRowHeight="19.5" customHeight="1"/>
  <cols>
    <col min="1" max="1" width="14.50390625" style="37" customWidth="1"/>
    <col min="2" max="2" width="33.375" style="37" customWidth="1"/>
    <col min="3" max="5" width="20.625" style="37" customWidth="1"/>
    <col min="6" max="16384" width="6.875" style="37" customWidth="1"/>
  </cols>
  <sheetData>
    <row r="1" spans="1:5" ht="19.5" customHeight="1">
      <c r="A1" s="38" t="s">
        <v>376</v>
      </c>
      <c r="E1" s="121"/>
    </row>
    <row r="2" spans="1:5" ht="34.5" customHeight="1">
      <c r="A2" s="122" t="s">
        <v>377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s="101" customFormat="1" ht="19.5" customHeight="1">
      <c r="A4" s="42"/>
      <c r="B4" s="42"/>
      <c r="C4" s="42"/>
      <c r="D4" s="42"/>
      <c r="E4" s="123" t="s">
        <v>313</v>
      </c>
    </row>
    <row r="5" spans="1:5" s="101" customFormat="1" ht="19.5" customHeight="1">
      <c r="A5" s="83" t="s">
        <v>378</v>
      </c>
      <c r="B5" s="83"/>
      <c r="C5" s="83" t="s">
        <v>379</v>
      </c>
      <c r="D5" s="83"/>
      <c r="E5" s="83"/>
    </row>
    <row r="6" spans="1:5" s="101" customFormat="1" ht="19.5" customHeight="1">
      <c r="A6" s="83" t="s">
        <v>335</v>
      </c>
      <c r="B6" s="83" t="s">
        <v>336</v>
      </c>
      <c r="C6" s="83" t="s">
        <v>318</v>
      </c>
      <c r="D6" s="83" t="s">
        <v>380</v>
      </c>
      <c r="E6" s="83" t="s">
        <v>381</v>
      </c>
    </row>
    <row r="7" spans="1:5" s="101" customFormat="1" ht="19.5" customHeight="1">
      <c r="A7" s="124" t="s">
        <v>382</v>
      </c>
      <c r="B7" s="125" t="s">
        <v>383</v>
      </c>
      <c r="C7" s="95">
        <f>D7+E7</f>
        <v>457.88000000000005</v>
      </c>
      <c r="D7" s="95">
        <f>D8+D50</f>
        <v>376.20000000000005</v>
      </c>
      <c r="E7" s="95">
        <f>SUM(E8,E21,E50)</f>
        <v>81.67999999999999</v>
      </c>
    </row>
    <row r="8" spans="1:5" s="101" customFormat="1" ht="19.5" customHeight="1">
      <c r="A8" s="126" t="s">
        <v>384</v>
      </c>
      <c r="B8" s="127" t="s">
        <v>385</v>
      </c>
      <c r="C8" s="95">
        <f aca="true" t="shared" si="0" ref="C8:C39">D8+E8</f>
        <v>335.15000000000003</v>
      </c>
      <c r="D8" s="95">
        <f>SUM(D9:D20)</f>
        <v>335.15000000000003</v>
      </c>
      <c r="E8" s="95"/>
    </row>
    <row r="9" spans="1:5" s="101" customFormat="1" ht="19.5" customHeight="1">
      <c r="A9" s="126" t="s">
        <v>386</v>
      </c>
      <c r="B9" s="127" t="s">
        <v>387</v>
      </c>
      <c r="C9" s="95">
        <f t="shared" si="0"/>
        <v>92.81</v>
      </c>
      <c r="D9" s="95">
        <v>92.81</v>
      </c>
      <c r="E9" s="95"/>
    </row>
    <row r="10" spans="1:5" s="101" customFormat="1" ht="19.5" customHeight="1">
      <c r="A10" s="126" t="s">
        <v>388</v>
      </c>
      <c r="B10" s="127" t="s">
        <v>389</v>
      </c>
      <c r="C10" s="95">
        <f t="shared" si="0"/>
        <v>66.99</v>
      </c>
      <c r="D10" s="95">
        <v>66.99</v>
      </c>
      <c r="E10" s="95"/>
    </row>
    <row r="11" spans="1:5" s="101" customFormat="1" ht="19.5" customHeight="1">
      <c r="A11" s="126" t="s">
        <v>390</v>
      </c>
      <c r="B11" s="127" t="s">
        <v>391</v>
      </c>
      <c r="C11" s="95">
        <f t="shared" si="0"/>
        <v>58.65</v>
      </c>
      <c r="D11" s="95">
        <f>39.65+19</f>
        <v>58.65</v>
      </c>
      <c r="E11" s="95"/>
    </row>
    <row r="12" spans="1:5" s="101" customFormat="1" ht="19.5" customHeight="1">
      <c r="A12" s="126" t="s">
        <v>392</v>
      </c>
      <c r="B12" s="127" t="s">
        <v>393</v>
      </c>
      <c r="C12" s="95">
        <f t="shared" si="0"/>
        <v>0</v>
      </c>
      <c r="D12" s="95"/>
      <c r="E12" s="95"/>
    </row>
    <row r="13" spans="1:5" s="101" customFormat="1" ht="19.5" customHeight="1">
      <c r="A13" s="126" t="s">
        <v>394</v>
      </c>
      <c r="B13" s="127" t="s">
        <v>395</v>
      </c>
      <c r="C13" s="95">
        <f t="shared" si="0"/>
        <v>27.65</v>
      </c>
      <c r="D13" s="95">
        <v>27.65</v>
      </c>
      <c r="E13" s="95"/>
    </row>
    <row r="14" spans="1:5" s="101" customFormat="1" ht="19.5" customHeight="1">
      <c r="A14" s="126" t="s">
        <v>396</v>
      </c>
      <c r="B14" s="127" t="s">
        <v>397</v>
      </c>
      <c r="C14" s="95">
        <f t="shared" si="0"/>
        <v>13.83</v>
      </c>
      <c r="D14" s="95">
        <v>13.83</v>
      </c>
      <c r="E14" s="95"/>
    </row>
    <row r="15" spans="1:5" s="101" customFormat="1" ht="19.5" customHeight="1">
      <c r="A15" s="126" t="s">
        <v>398</v>
      </c>
      <c r="B15" s="127" t="s">
        <v>399</v>
      </c>
      <c r="C15" s="95">
        <f t="shared" si="0"/>
        <v>18.37</v>
      </c>
      <c r="D15" s="95">
        <v>18.37</v>
      </c>
      <c r="E15" s="95"/>
    </row>
    <row r="16" spans="1:5" s="101" customFormat="1" ht="19.5" customHeight="1">
      <c r="A16" s="126" t="s">
        <v>400</v>
      </c>
      <c r="B16" s="127" t="s">
        <v>401</v>
      </c>
      <c r="C16" s="95">
        <f t="shared" si="0"/>
        <v>0</v>
      </c>
      <c r="D16" s="95"/>
      <c r="E16" s="95"/>
    </row>
    <row r="17" spans="1:5" s="101" customFormat="1" ht="19.5" customHeight="1">
      <c r="A17" s="126" t="s">
        <v>402</v>
      </c>
      <c r="B17" s="127" t="s">
        <v>403</v>
      </c>
      <c r="C17" s="95">
        <f t="shared" si="0"/>
        <v>1.38</v>
      </c>
      <c r="D17" s="95">
        <v>1.38</v>
      </c>
      <c r="E17" s="95"/>
    </row>
    <row r="18" spans="1:5" s="101" customFormat="1" ht="19.5" customHeight="1">
      <c r="A18" s="126" t="s">
        <v>404</v>
      </c>
      <c r="B18" s="127" t="s">
        <v>405</v>
      </c>
      <c r="C18" s="95">
        <f t="shared" si="0"/>
        <v>20.74</v>
      </c>
      <c r="D18" s="95">
        <v>20.74</v>
      </c>
      <c r="E18" s="95"/>
    </row>
    <row r="19" spans="1:5" s="101" customFormat="1" ht="19.5" customHeight="1">
      <c r="A19" s="126" t="s">
        <v>406</v>
      </c>
      <c r="B19" s="127" t="s">
        <v>407</v>
      </c>
      <c r="C19" s="95">
        <f t="shared" si="0"/>
        <v>3.04</v>
      </c>
      <c r="D19" s="95">
        <v>3.04</v>
      </c>
      <c r="E19" s="95"/>
    </row>
    <row r="20" spans="1:5" s="101" customFormat="1" ht="19.5" customHeight="1">
      <c r="A20" s="126" t="s">
        <v>408</v>
      </c>
      <c r="B20" s="127" t="s">
        <v>409</v>
      </c>
      <c r="C20" s="95">
        <f t="shared" si="0"/>
        <v>31.69</v>
      </c>
      <c r="D20" s="95">
        <v>31.69</v>
      </c>
      <c r="E20" s="95"/>
    </row>
    <row r="21" spans="1:5" s="101" customFormat="1" ht="19.5" customHeight="1">
      <c r="A21" s="126" t="s">
        <v>410</v>
      </c>
      <c r="B21" s="127" t="s">
        <v>411</v>
      </c>
      <c r="C21" s="95">
        <f t="shared" si="0"/>
        <v>81.67999999999999</v>
      </c>
      <c r="D21" s="95"/>
      <c r="E21" s="95">
        <f>SUM(E22:E49)</f>
        <v>81.67999999999999</v>
      </c>
    </row>
    <row r="22" spans="1:5" s="101" customFormat="1" ht="19.5" customHeight="1">
      <c r="A22" s="126" t="s">
        <v>412</v>
      </c>
      <c r="B22" s="89" t="s">
        <v>413</v>
      </c>
      <c r="C22" s="95">
        <f t="shared" si="0"/>
        <v>1.71</v>
      </c>
      <c r="D22" s="95"/>
      <c r="E22" s="95">
        <f>1.71</f>
        <v>1.71</v>
      </c>
    </row>
    <row r="23" spans="1:5" s="101" customFormat="1" ht="19.5" customHeight="1">
      <c r="A23" s="126" t="s">
        <v>414</v>
      </c>
      <c r="B23" s="89" t="s">
        <v>415</v>
      </c>
      <c r="C23" s="95">
        <f t="shared" si="0"/>
        <v>0</v>
      </c>
      <c r="D23" s="95"/>
      <c r="E23" s="95"/>
    </row>
    <row r="24" spans="1:5" s="101" customFormat="1" ht="19.5" customHeight="1">
      <c r="A24" s="126" t="s">
        <v>416</v>
      </c>
      <c r="B24" s="89" t="s">
        <v>417</v>
      </c>
      <c r="C24" s="95">
        <f t="shared" si="0"/>
        <v>0</v>
      </c>
      <c r="D24" s="95"/>
      <c r="E24" s="95"/>
    </row>
    <row r="25" spans="1:5" s="101" customFormat="1" ht="19.5" customHeight="1">
      <c r="A25" s="126" t="s">
        <v>418</v>
      </c>
      <c r="B25" s="89" t="s">
        <v>419</v>
      </c>
      <c r="C25" s="95">
        <f t="shared" si="0"/>
        <v>0</v>
      </c>
      <c r="D25" s="95"/>
      <c r="E25" s="95"/>
    </row>
    <row r="26" spans="1:5" s="101" customFormat="1" ht="19.5" customHeight="1">
      <c r="A26" s="126" t="s">
        <v>420</v>
      </c>
      <c r="B26" s="89" t="s">
        <v>421</v>
      </c>
      <c r="C26" s="95">
        <f t="shared" si="0"/>
        <v>0</v>
      </c>
      <c r="D26" s="95"/>
      <c r="E26" s="95"/>
    </row>
    <row r="27" spans="1:5" s="101" customFormat="1" ht="19.5" customHeight="1">
      <c r="A27" s="126" t="s">
        <v>422</v>
      </c>
      <c r="B27" s="89" t="s">
        <v>423</v>
      </c>
      <c r="C27" s="95">
        <f t="shared" si="0"/>
        <v>1.92</v>
      </c>
      <c r="D27" s="95"/>
      <c r="E27" s="95">
        <v>1.92</v>
      </c>
    </row>
    <row r="28" spans="1:5" s="101" customFormat="1" ht="19.5" customHeight="1">
      <c r="A28" s="126" t="s">
        <v>424</v>
      </c>
      <c r="B28" s="89" t="s">
        <v>425</v>
      </c>
      <c r="C28" s="95">
        <f t="shared" si="0"/>
        <v>9.33</v>
      </c>
      <c r="D28" s="95"/>
      <c r="E28" s="95">
        <f>3.4+5.93</f>
        <v>9.33</v>
      </c>
    </row>
    <row r="29" spans="1:5" s="101" customFormat="1" ht="19.5" customHeight="1">
      <c r="A29" s="126" t="s">
        <v>426</v>
      </c>
      <c r="B29" s="89" t="s">
        <v>427</v>
      </c>
      <c r="C29" s="95">
        <f t="shared" si="0"/>
        <v>0</v>
      </c>
      <c r="D29" s="95"/>
      <c r="E29" s="95"/>
    </row>
    <row r="30" spans="1:5" s="101" customFormat="1" ht="19.5" customHeight="1">
      <c r="A30" s="126" t="s">
        <v>428</v>
      </c>
      <c r="B30" s="89" t="s">
        <v>429</v>
      </c>
      <c r="C30" s="95">
        <f t="shared" si="0"/>
        <v>0</v>
      </c>
      <c r="D30" s="95"/>
      <c r="E30" s="95"/>
    </row>
    <row r="31" spans="1:5" s="101" customFormat="1" ht="19.5" customHeight="1">
      <c r="A31" s="126" t="s">
        <v>430</v>
      </c>
      <c r="B31" s="89" t="s">
        <v>431</v>
      </c>
      <c r="C31" s="95">
        <f t="shared" si="0"/>
        <v>34.2</v>
      </c>
      <c r="D31" s="95"/>
      <c r="E31" s="95">
        <v>34.2</v>
      </c>
    </row>
    <row r="32" spans="1:5" s="101" customFormat="1" ht="19.5" customHeight="1">
      <c r="A32" s="126" t="s">
        <v>432</v>
      </c>
      <c r="B32" s="89" t="s">
        <v>433</v>
      </c>
      <c r="C32" s="95">
        <f t="shared" si="0"/>
        <v>0</v>
      </c>
      <c r="D32" s="95"/>
      <c r="E32" s="95"/>
    </row>
    <row r="33" spans="1:5" s="101" customFormat="1" ht="19.5" customHeight="1">
      <c r="A33" s="126" t="s">
        <v>434</v>
      </c>
      <c r="B33" s="89" t="s">
        <v>435</v>
      </c>
      <c r="C33" s="95">
        <f t="shared" si="0"/>
        <v>0</v>
      </c>
      <c r="D33" s="95"/>
      <c r="E33" s="95"/>
    </row>
    <row r="34" spans="1:5" s="101" customFormat="1" ht="19.5" customHeight="1">
      <c r="A34" s="126" t="s">
        <v>436</v>
      </c>
      <c r="B34" s="89" t="s">
        <v>437</v>
      </c>
      <c r="C34" s="95">
        <f t="shared" si="0"/>
        <v>0</v>
      </c>
      <c r="D34" s="95"/>
      <c r="E34" s="95"/>
    </row>
    <row r="35" spans="1:5" s="101" customFormat="1" ht="19.5" customHeight="1">
      <c r="A35" s="126" t="s">
        <v>438</v>
      </c>
      <c r="B35" s="89" t="s">
        <v>439</v>
      </c>
      <c r="C35" s="95">
        <f t="shared" si="0"/>
        <v>1.33</v>
      </c>
      <c r="D35" s="95"/>
      <c r="E35" s="95">
        <v>1.33</v>
      </c>
    </row>
    <row r="36" spans="1:5" s="101" customFormat="1" ht="19.5" customHeight="1">
      <c r="A36" s="126" t="s">
        <v>440</v>
      </c>
      <c r="B36" s="89" t="s">
        <v>441</v>
      </c>
      <c r="C36" s="95">
        <f t="shared" si="0"/>
        <v>2.4</v>
      </c>
      <c r="D36" s="95"/>
      <c r="E36" s="95">
        <v>2.4</v>
      </c>
    </row>
    <row r="37" spans="1:5" s="101" customFormat="1" ht="19.5" customHeight="1">
      <c r="A37" s="126" t="s">
        <v>442</v>
      </c>
      <c r="B37" s="89" t="s">
        <v>443</v>
      </c>
      <c r="C37" s="95">
        <f t="shared" si="0"/>
        <v>0</v>
      </c>
      <c r="D37" s="95"/>
      <c r="E37" s="95"/>
    </row>
    <row r="38" spans="1:5" s="101" customFormat="1" ht="19.5" customHeight="1">
      <c r="A38" s="126" t="s">
        <v>444</v>
      </c>
      <c r="B38" s="89" t="s">
        <v>445</v>
      </c>
      <c r="C38" s="95">
        <f t="shared" si="0"/>
        <v>0</v>
      </c>
      <c r="D38" s="95"/>
      <c r="E38" s="95"/>
    </row>
    <row r="39" spans="1:5" s="101" customFormat="1" ht="19.5" customHeight="1">
      <c r="A39" s="126" t="s">
        <v>446</v>
      </c>
      <c r="B39" s="89" t="s">
        <v>447</v>
      </c>
      <c r="C39" s="95">
        <f t="shared" si="0"/>
        <v>0</v>
      </c>
      <c r="D39" s="95"/>
      <c r="E39" s="95"/>
    </row>
    <row r="40" spans="1:5" s="101" customFormat="1" ht="19.5" customHeight="1">
      <c r="A40" s="126" t="s">
        <v>448</v>
      </c>
      <c r="B40" s="89" t="s">
        <v>449</v>
      </c>
      <c r="C40" s="95">
        <f aca="true" t="shared" si="1" ref="C40:C57">D40+E40</f>
        <v>0</v>
      </c>
      <c r="D40" s="95"/>
      <c r="E40" s="95"/>
    </row>
    <row r="41" spans="1:5" s="101" customFormat="1" ht="19.5" customHeight="1">
      <c r="A41" s="126" t="s">
        <v>450</v>
      </c>
      <c r="B41" s="89" t="s">
        <v>451</v>
      </c>
      <c r="C41" s="95">
        <f t="shared" si="1"/>
        <v>0</v>
      </c>
      <c r="D41" s="95"/>
      <c r="E41" s="95"/>
    </row>
    <row r="42" spans="1:5" s="101" customFormat="1" ht="19.5" customHeight="1">
      <c r="A42" s="126" t="s">
        <v>452</v>
      </c>
      <c r="B42" s="89" t="s">
        <v>453</v>
      </c>
      <c r="C42" s="95">
        <f t="shared" si="1"/>
        <v>0</v>
      </c>
      <c r="D42" s="95"/>
      <c r="E42" s="95"/>
    </row>
    <row r="43" spans="1:5" s="101" customFormat="1" ht="19.5" customHeight="1">
      <c r="A43" s="126" t="s">
        <v>454</v>
      </c>
      <c r="B43" s="89" t="s">
        <v>455</v>
      </c>
      <c r="C43" s="95">
        <f t="shared" si="1"/>
        <v>0</v>
      </c>
      <c r="D43" s="95"/>
      <c r="E43" s="95"/>
    </row>
    <row r="44" spans="1:5" s="101" customFormat="1" ht="19.5" customHeight="1">
      <c r="A44" s="126" t="s">
        <v>456</v>
      </c>
      <c r="B44" s="89" t="s">
        <v>457</v>
      </c>
      <c r="C44" s="95">
        <f t="shared" si="1"/>
        <v>3.2</v>
      </c>
      <c r="D44" s="95"/>
      <c r="E44" s="128">
        <f>1.28+1.92</f>
        <v>3.2</v>
      </c>
    </row>
    <row r="45" spans="1:5" s="101" customFormat="1" ht="19.5" customHeight="1">
      <c r="A45" s="126" t="s">
        <v>458</v>
      </c>
      <c r="B45" s="89" t="s">
        <v>459</v>
      </c>
      <c r="C45" s="95">
        <f t="shared" si="1"/>
        <v>2.78</v>
      </c>
      <c r="D45" s="95"/>
      <c r="E45" s="95">
        <v>2.78</v>
      </c>
    </row>
    <row r="46" spans="1:5" s="101" customFormat="1" ht="19.5" customHeight="1">
      <c r="A46" s="126" t="s">
        <v>460</v>
      </c>
      <c r="B46" s="89" t="s">
        <v>461</v>
      </c>
      <c r="C46" s="95">
        <f t="shared" si="1"/>
        <v>3.5</v>
      </c>
      <c r="D46" s="95"/>
      <c r="E46" s="128">
        <v>3.5</v>
      </c>
    </row>
    <row r="47" spans="1:5" s="101" customFormat="1" ht="19.5" customHeight="1">
      <c r="A47" s="126" t="s">
        <v>462</v>
      </c>
      <c r="B47" s="89" t="s">
        <v>463</v>
      </c>
      <c r="C47" s="95">
        <f t="shared" si="1"/>
        <v>18.85</v>
      </c>
      <c r="D47" s="95"/>
      <c r="E47" s="128">
        <v>18.85</v>
      </c>
    </row>
    <row r="48" spans="1:5" s="101" customFormat="1" ht="19.5" customHeight="1">
      <c r="A48" s="126" t="s">
        <v>464</v>
      </c>
      <c r="B48" s="89" t="s">
        <v>465</v>
      </c>
      <c r="C48" s="95">
        <f t="shared" si="1"/>
        <v>0</v>
      </c>
      <c r="D48" s="95"/>
      <c r="E48" s="95"/>
    </row>
    <row r="49" spans="1:5" s="101" customFormat="1" ht="19.5" customHeight="1">
      <c r="A49" s="126" t="s">
        <v>466</v>
      </c>
      <c r="B49" s="89" t="s">
        <v>467</v>
      </c>
      <c r="C49" s="95">
        <f t="shared" si="1"/>
        <v>2.46</v>
      </c>
      <c r="D49" s="95"/>
      <c r="E49" s="95">
        <v>2.46</v>
      </c>
    </row>
    <row r="50" spans="1:5" s="101" customFormat="1" ht="19.5" customHeight="1">
      <c r="A50" s="126" t="s">
        <v>468</v>
      </c>
      <c r="B50" s="127" t="s">
        <v>469</v>
      </c>
      <c r="C50" s="95">
        <f t="shared" si="1"/>
        <v>41.05</v>
      </c>
      <c r="D50" s="95">
        <f>SUM(D51:D57)</f>
        <v>41.05</v>
      </c>
      <c r="E50" s="95"/>
    </row>
    <row r="51" spans="1:5" s="101" customFormat="1" ht="19.5" customHeight="1">
      <c r="A51" s="126" t="s">
        <v>470</v>
      </c>
      <c r="B51" s="89" t="s">
        <v>471</v>
      </c>
      <c r="C51" s="95">
        <f t="shared" si="1"/>
        <v>0.93</v>
      </c>
      <c r="D51" s="128">
        <v>0.93</v>
      </c>
      <c r="E51" s="95"/>
    </row>
    <row r="52" spans="1:5" s="101" customFormat="1" ht="19.5" customHeight="1">
      <c r="A52" s="126" t="s">
        <v>472</v>
      </c>
      <c r="B52" s="89" t="s">
        <v>473</v>
      </c>
      <c r="C52" s="95">
        <f t="shared" si="1"/>
        <v>0</v>
      </c>
      <c r="D52" s="95"/>
      <c r="E52" s="95"/>
    </row>
    <row r="53" spans="1:5" s="101" customFormat="1" ht="19.5" customHeight="1">
      <c r="A53" s="126" t="s">
        <v>474</v>
      </c>
      <c r="B53" s="89" t="s">
        <v>407</v>
      </c>
      <c r="C53" s="95">
        <f t="shared" si="1"/>
        <v>4.2</v>
      </c>
      <c r="D53" s="128">
        <v>4.2</v>
      </c>
      <c r="E53" s="95"/>
    </row>
    <row r="54" spans="1:5" s="101" customFormat="1" ht="19.5" customHeight="1">
      <c r="A54" s="126" t="s">
        <v>475</v>
      </c>
      <c r="B54" s="89" t="s">
        <v>476</v>
      </c>
      <c r="C54" s="95">
        <f t="shared" si="1"/>
        <v>0</v>
      </c>
      <c r="D54" s="95"/>
      <c r="E54" s="95"/>
    </row>
    <row r="55" spans="1:5" s="101" customFormat="1" ht="19.5" customHeight="1">
      <c r="A55" s="126" t="s">
        <v>477</v>
      </c>
      <c r="B55" s="89" t="s">
        <v>478</v>
      </c>
      <c r="C55" s="95">
        <f t="shared" si="1"/>
        <v>0.01</v>
      </c>
      <c r="D55" s="128">
        <v>0.01</v>
      </c>
      <c r="E55" s="95"/>
    </row>
    <row r="56" spans="1:5" s="101" customFormat="1" ht="19.5" customHeight="1">
      <c r="A56" s="126" t="s">
        <v>479</v>
      </c>
      <c r="B56" s="89" t="s">
        <v>480</v>
      </c>
      <c r="C56" s="95">
        <f t="shared" si="1"/>
        <v>0</v>
      </c>
      <c r="D56" s="95"/>
      <c r="E56" s="95"/>
    </row>
    <row r="57" spans="1:5" s="101" customFormat="1" ht="19.5" customHeight="1">
      <c r="A57" s="126" t="s">
        <v>481</v>
      </c>
      <c r="B57" s="89" t="s">
        <v>482</v>
      </c>
      <c r="C57" s="95">
        <f t="shared" si="1"/>
        <v>35.91</v>
      </c>
      <c r="D57" s="95">
        <v>35.91</v>
      </c>
      <c r="E57" s="95"/>
    </row>
  </sheetData>
  <sheetProtection/>
  <mergeCells count="2">
    <mergeCell ref="A5:B5"/>
    <mergeCell ref="C5:E5"/>
  </mergeCells>
  <printOptions horizontalCentered="1"/>
  <pageMargins left="0" right="0" top="0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SheetLayoutView="100" workbookViewId="0" topLeftCell="A1">
      <selection activeCell="D27" sqref="D27"/>
    </sheetView>
  </sheetViews>
  <sheetFormatPr defaultColWidth="6.875" defaultRowHeight="12.75" customHeight="1"/>
  <cols>
    <col min="1" max="1" width="32.25390625" style="37" customWidth="1"/>
    <col min="2" max="7" width="11.625" style="37" customWidth="1"/>
    <col min="8" max="251" width="6.875" style="37" customWidth="1"/>
    <col min="252" max="255" width="11.625" style="37" customWidth="1"/>
    <col min="256" max="256" width="6.875" style="37" customWidth="1"/>
  </cols>
  <sheetData>
    <row r="1" spans="1:7" s="37" customFormat="1" ht="19.5" customHeight="1">
      <c r="A1" s="38" t="s">
        <v>483</v>
      </c>
      <c r="G1" s="111"/>
    </row>
    <row r="2" spans="1:7" s="37" customFormat="1" ht="33">
      <c r="A2" s="39" t="s">
        <v>484</v>
      </c>
      <c r="B2" s="102"/>
      <c r="C2" s="102"/>
      <c r="D2" s="102"/>
      <c r="E2" s="102"/>
      <c r="F2" s="102"/>
      <c r="G2" s="102"/>
    </row>
    <row r="3" spans="1:7" s="37" customFormat="1" ht="19.5" customHeight="1">
      <c r="A3" s="102"/>
      <c r="B3" s="102"/>
      <c r="C3" s="102"/>
      <c r="D3" s="102"/>
      <c r="E3" s="102"/>
      <c r="F3" s="102"/>
      <c r="G3" s="102"/>
    </row>
    <row r="4" spans="1:7" s="37" customFormat="1" ht="19.5" customHeight="1">
      <c r="A4" s="101"/>
      <c r="B4" s="101"/>
      <c r="C4" s="101"/>
      <c r="D4" s="101"/>
      <c r="E4" s="101"/>
      <c r="F4" s="101"/>
      <c r="G4" s="43" t="s">
        <v>313</v>
      </c>
    </row>
    <row r="5" spans="1:6" s="37" customFormat="1" ht="19.5" customHeight="1">
      <c r="A5" s="83" t="s">
        <v>334</v>
      </c>
      <c r="B5" s="83"/>
      <c r="C5" s="83"/>
      <c r="D5" s="83"/>
      <c r="E5" s="83"/>
      <c r="F5" s="83"/>
    </row>
    <row r="6" spans="1:6" s="37" customFormat="1" ht="14.25" customHeight="1">
      <c r="A6" s="112" t="s">
        <v>318</v>
      </c>
      <c r="B6" s="113" t="s">
        <v>485</v>
      </c>
      <c r="C6" s="84" t="s">
        <v>486</v>
      </c>
      <c r="D6" s="84"/>
      <c r="E6" s="114"/>
      <c r="F6" s="84" t="s">
        <v>487</v>
      </c>
    </row>
    <row r="7" spans="1:6" s="37" customFormat="1" ht="28.5">
      <c r="A7" s="115"/>
      <c r="B7" s="116"/>
      <c r="C7" s="117" t="s">
        <v>337</v>
      </c>
      <c r="D7" s="118" t="s">
        <v>488</v>
      </c>
      <c r="E7" s="119" t="s">
        <v>489</v>
      </c>
      <c r="F7" s="106"/>
    </row>
    <row r="8" spans="1:6" s="37" customFormat="1" ht="19.5" customHeight="1">
      <c r="A8" s="92">
        <v>5</v>
      </c>
      <c r="B8" s="95"/>
      <c r="C8" s="120">
        <v>3.5</v>
      </c>
      <c r="D8" s="109"/>
      <c r="E8" s="92">
        <v>3.5</v>
      </c>
      <c r="F8" s="95">
        <v>1.5</v>
      </c>
    </row>
    <row r="9" s="37" customFormat="1" ht="22.5" customHeight="1"/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SheetLayoutView="100" workbookViewId="0" topLeftCell="A1">
      <selection activeCell="D31" sqref="D31"/>
    </sheetView>
  </sheetViews>
  <sheetFormatPr defaultColWidth="6.875" defaultRowHeight="12.75" customHeight="1"/>
  <cols>
    <col min="1" max="1" width="19.50390625" style="37" customWidth="1"/>
    <col min="2" max="2" width="52.50390625" style="37" customWidth="1"/>
    <col min="3" max="5" width="18.25390625" style="37" customWidth="1"/>
    <col min="6" max="16384" width="6.875" style="37" customWidth="1"/>
  </cols>
  <sheetData>
    <row r="1" spans="1:5" ht="19.5" customHeight="1">
      <c r="A1" s="38" t="s">
        <v>490</v>
      </c>
      <c r="E1" s="72"/>
    </row>
    <row r="2" spans="1:5" ht="33">
      <c r="A2" s="39" t="s">
        <v>491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3"/>
      <c r="C4" s="103"/>
      <c r="D4" s="103"/>
      <c r="E4" s="104" t="s">
        <v>313</v>
      </c>
    </row>
    <row r="5" spans="1:5" ht="19.5" customHeight="1">
      <c r="A5" s="83" t="s">
        <v>335</v>
      </c>
      <c r="B5" s="105" t="s">
        <v>336</v>
      </c>
      <c r="C5" s="83" t="s">
        <v>492</v>
      </c>
      <c r="D5" s="83"/>
      <c r="E5" s="83"/>
    </row>
    <row r="6" spans="1:5" ht="19.5" customHeight="1">
      <c r="A6" s="106"/>
      <c r="B6" s="106"/>
      <c r="C6" s="86" t="s">
        <v>318</v>
      </c>
      <c r="D6" s="86" t="s">
        <v>338</v>
      </c>
      <c r="E6" s="86" t="s">
        <v>339</v>
      </c>
    </row>
    <row r="7" spans="1:5" ht="19.5" customHeight="1">
      <c r="A7" s="107"/>
      <c r="B7" s="108"/>
      <c r="C7" s="109"/>
      <c r="D7" s="92"/>
      <c r="E7" s="95"/>
    </row>
    <row r="8" ht="20.25" customHeight="1">
      <c r="A8" s="110" t="s">
        <v>493</v>
      </c>
    </row>
    <row r="9" ht="20.25" customHeight="1"/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showGridLines="0" showZeros="0" tabSelected="1" zoomScaleSheetLayoutView="100" workbookViewId="0" topLeftCell="A1">
      <selection activeCell="C15" sqref="C15"/>
    </sheetView>
  </sheetViews>
  <sheetFormatPr defaultColWidth="6.875" defaultRowHeight="19.5" customHeight="1"/>
  <cols>
    <col min="1" max="4" width="34.50390625" style="37" customWidth="1"/>
    <col min="5" max="159" width="6.75390625" style="37" customWidth="1"/>
    <col min="160" max="16384" width="6.875" style="37" customWidth="1"/>
  </cols>
  <sheetData>
    <row r="1" spans="1:251" ht="19.5" customHeight="1">
      <c r="A1" s="38" t="s">
        <v>494</v>
      </c>
      <c r="B1" s="76"/>
      <c r="C1" s="77"/>
      <c r="D1" s="7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3">
      <c r="A2" s="78" t="s">
        <v>495</v>
      </c>
      <c r="B2" s="79"/>
      <c r="C2" s="80"/>
      <c r="D2" s="7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9.5" customHeight="1">
      <c r="A3" s="79"/>
      <c r="B3" s="79"/>
      <c r="C3" s="80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42"/>
      <c r="B4" s="81"/>
      <c r="C4" s="82"/>
      <c r="D4" s="43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83" t="s">
        <v>314</v>
      </c>
      <c r="B5" s="83"/>
      <c r="C5" s="83" t="s">
        <v>315</v>
      </c>
      <c r="D5" s="8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84" t="s">
        <v>316</v>
      </c>
      <c r="B6" s="85" t="s">
        <v>317</v>
      </c>
      <c r="C6" s="86" t="s">
        <v>316</v>
      </c>
      <c r="D6" s="84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87" t="s">
        <v>496</v>
      </c>
      <c r="B7" s="88">
        <v>652.31</v>
      </c>
      <c r="C7" s="89" t="s">
        <v>342</v>
      </c>
      <c r="D7" s="90">
        <f>526.1+598.97</f>
        <v>1125.0700000000002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91" t="s">
        <v>497</v>
      </c>
      <c r="B8" s="92"/>
      <c r="C8" s="89" t="s">
        <v>350</v>
      </c>
      <c r="D8" s="93">
        <v>79.85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94" t="s">
        <v>498</v>
      </c>
      <c r="B9" s="88"/>
      <c r="C9" s="89" t="s">
        <v>362</v>
      </c>
      <c r="D9" s="93">
        <v>25.62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91" t="s">
        <v>499</v>
      </c>
      <c r="B10" s="69"/>
      <c r="C10" s="89" t="s">
        <v>370</v>
      </c>
      <c r="D10" s="93">
        <v>20.74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91" t="s">
        <v>500</v>
      </c>
      <c r="B11" s="75"/>
      <c r="C11" s="87"/>
      <c r="D11" s="93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91" t="s">
        <v>501</v>
      </c>
      <c r="B12" s="95"/>
      <c r="C12" s="96"/>
      <c r="D12" s="93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91"/>
      <c r="B13" s="97"/>
      <c r="C13" s="96"/>
      <c r="D13" s="93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91"/>
      <c r="B14" s="95"/>
      <c r="C14" s="96"/>
      <c r="D14" s="93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91"/>
      <c r="B15" s="95"/>
      <c r="C15" s="96"/>
      <c r="D15" s="93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91"/>
      <c r="B16" s="95"/>
      <c r="C16" s="96"/>
      <c r="D16" s="9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98"/>
      <c r="B17" s="95"/>
      <c r="C17" s="96"/>
      <c r="D17" s="9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8"/>
      <c r="B18" s="95"/>
      <c r="C18" s="99"/>
      <c r="D18" s="100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62" t="s">
        <v>502</v>
      </c>
      <c r="B19" s="75">
        <f>SUM(B7:B16)</f>
        <v>652.31</v>
      </c>
      <c r="C19" s="99" t="s">
        <v>503</v>
      </c>
      <c r="D19" s="100">
        <f>SUM(D7:D18)</f>
        <v>1251.28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1" t="s">
        <v>504</v>
      </c>
      <c r="B20" s="75"/>
      <c r="C20" s="96" t="s">
        <v>505</v>
      </c>
      <c r="D20" s="100">
        <v>0</v>
      </c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1" t="s">
        <v>506</v>
      </c>
      <c r="B21" s="95">
        <v>598.97</v>
      </c>
      <c r="C21" s="96"/>
      <c r="D21" s="100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4" ht="19.5" customHeight="1">
      <c r="A22" s="62" t="s">
        <v>507</v>
      </c>
      <c r="B22" s="97">
        <f>652.31+B21</f>
        <v>1251.28</v>
      </c>
      <c r="C22" s="99" t="s">
        <v>508</v>
      </c>
      <c r="D22" s="100">
        <f>652.31+D20+598.97</f>
        <v>1251.28</v>
      </c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zoomScaleSheetLayoutView="100" workbookViewId="0" topLeftCell="A4">
      <selection activeCell="G18" sqref="G18"/>
    </sheetView>
  </sheetViews>
  <sheetFormatPr defaultColWidth="6.875" defaultRowHeight="12.75" customHeight="1"/>
  <cols>
    <col min="1" max="1" width="12.75390625" style="37" bestFit="1" customWidth="1"/>
    <col min="2" max="2" width="34.625" style="37" bestFit="1" customWidth="1"/>
    <col min="3" max="6" width="12.625" style="37" customWidth="1"/>
    <col min="7" max="7" width="11.25390625" style="37" bestFit="1" customWidth="1"/>
    <col min="8" max="8" width="12.625" style="37" customWidth="1"/>
    <col min="9" max="11" width="11.25390625" style="37" bestFit="1" customWidth="1"/>
    <col min="12" max="12" width="11.50390625" style="37" bestFit="1" customWidth="1"/>
    <col min="13" max="16384" width="6.875" style="37" customWidth="1"/>
  </cols>
  <sheetData>
    <row r="1" spans="1:12" ht="19.5" customHeight="1">
      <c r="A1" s="57" t="s">
        <v>509</v>
      </c>
      <c r="L1" s="72"/>
    </row>
    <row r="2" spans="1:12" ht="27" customHeight="1">
      <c r="A2" s="58" t="s">
        <v>510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73" t="s">
        <v>313</v>
      </c>
    </row>
    <row r="5" spans="1:12" ht="24" customHeight="1">
      <c r="A5" s="62" t="s">
        <v>511</v>
      </c>
      <c r="B5" s="62"/>
      <c r="C5" s="63" t="s">
        <v>318</v>
      </c>
      <c r="D5" s="44" t="s">
        <v>506</v>
      </c>
      <c r="E5" s="44" t="s">
        <v>496</v>
      </c>
      <c r="F5" s="44" t="s">
        <v>497</v>
      </c>
      <c r="G5" s="44" t="s">
        <v>498</v>
      </c>
      <c r="H5" s="64" t="s">
        <v>499</v>
      </c>
      <c r="I5" s="63"/>
      <c r="J5" s="44" t="s">
        <v>500</v>
      </c>
      <c r="K5" s="44" t="s">
        <v>501</v>
      </c>
      <c r="L5" s="74" t="s">
        <v>504</v>
      </c>
    </row>
    <row r="6" spans="1:12" ht="27.75" customHeight="1">
      <c r="A6" s="65" t="s">
        <v>335</v>
      </c>
      <c r="B6" s="65" t="s">
        <v>336</v>
      </c>
      <c r="C6" s="45"/>
      <c r="D6" s="45"/>
      <c r="E6" s="45"/>
      <c r="F6" s="45"/>
      <c r="G6" s="45"/>
      <c r="H6" s="44" t="s">
        <v>512</v>
      </c>
      <c r="I6" s="44" t="s">
        <v>513</v>
      </c>
      <c r="J6" s="45"/>
      <c r="K6" s="45"/>
      <c r="L6" s="45"/>
    </row>
    <row r="7" spans="1:12" ht="27.75" customHeight="1">
      <c r="A7" s="62"/>
      <c r="B7" s="62" t="s">
        <v>340</v>
      </c>
      <c r="C7" s="62">
        <f>C8+C12+C18+C22</f>
        <v>1251.28</v>
      </c>
      <c r="D7" s="66">
        <v>598.97</v>
      </c>
      <c r="E7" s="62">
        <v>652.31</v>
      </c>
      <c r="F7" s="67"/>
      <c r="G7" s="68"/>
      <c r="H7" s="69"/>
      <c r="I7" s="69"/>
      <c r="J7" s="75"/>
      <c r="K7" s="68"/>
      <c r="L7" s="75"/>
    </row>
    <row r="8" spans="1:12" ht="27.75" customHeight="1">
      <c r="A8" s="49" t="s">
        <v>341</v>
      </c>
      <c r="B8" s="70" t="s">
        <v>342</v>
      </c>
      <c r="C8" s="46">
        <f>C9</f>
        <v>1125.0700000000002</v>
      </c>
      <c r="D8" s="46"/>
      <c r="E8" s="47">
        <v>526.1</v>
      </c>
      <c r="F8" s="48"/>
      <c r="G8" s="48"/>
      <c r="H8" s="48"/>
      <c r="I8" s="48"/>
      <c r="J8" s="48"/>
      <c r="K8" s="48"/>
      <c r="L8" s="48"/>
    </row>
    <row r="9" spans="1:12" ht="27.75" customHeight="1">
      <c r="A9" s="49" t="s">
        <v>343</v>
      </c>
      <c r="B9" s="50" t="s">
        <v>344</v>
      </c>
      <c r="C9" s="62">
        <f>C10+C11</f>
        <v>1125.0700000000002</v>
      </c>
      <c r="D9" s="62"/>
      <c r="E9" s="71">
        <v>526.1</v>
      </c>
      <c r="F9" s="48"/>
      <c r="G9" s="48"/>
      <c r="H9" s="48"/>
      <c r="I9" s="48"/>
      <c r="J9" s="48"/>
      <c r="K9" s="48"/>
      <c r="L9" s="48"/>
    </row>
    <row r="10" spans="1:12" ht="27.75" customHeight="1">
      <c r="A10" s="51" t="s">
        <v>345</v>
      </c>
      <c r="B10" s="50" t="s">
        <v>346</v>
      </c>
      <c r="C10" s="62">
        <f aca="true" t="shared" si="0" ref="C10:C17">D10+E10</f>
        <v>331.67</v>
      </c>
      <c r="D10" s="66"/>
      <c r="E10" s="71">
        <v>331.67</v>
      </c>
      <c r="F10" s="48"/>
      <c r="G10" s="48"/>
      <c r="H10" s="48"/>
      <c r="I10" s="48"/>
      <c r="J10" s="48"/>
      <c r="K10" s="48"/>
      <c r="L10" s="48"/>
    </row>
    <row r="11" spans="1:12" ht="27.75" customHeight="1">
      <c r="A11" s="51" t="s">
        <v>347</v>
      </c>
      <c r="B11" s="50" t="s">
        <v>348</v>
      </c>
      <c r="C11" s="62">
        <f t="shared" si="0"/>
        <v>793.4000000000001</v>
      </c>
      <c r="D11" s="66">
        <v>598.97</v>
      </c>
      <c r="E11" s="71">
        <v>194.43</v>
      </c>
      <c r="F11" s="48"/>
      <c r="G11" s="48"/>
      <c r="H11" s="48"/>
      <c r="I11" s="48"/>
      <c r="J11" s="48"/>
      <c r="K11" s="48"/>
      <c r="L11" s="48"/>
    </row>
    <row r="12" spans="1:12" ht="27.75" customHeight="1">
      <c r="A12" s="49" t="s">
        <v>349</v>
      </c>
      <c r="B12" s="50" t="s">
        <v>350</v>
      </c>
      <c r="C12" s="62">
        <f>C13</f>
        <v>79.85</v>
      </c>
      <c r="D12" s="62"/>
      <c r="E12" s="71">
        <v>79.85</v>
      </c>
      <c r="F12" s="48"/>
      <c r="G12" s="48"/>
      <c r="H12" s="48"/>
      <c r="I12" s="48"/>
      <c r="J12" s="48"/>
      <c r="K12" s="48"/>
      <c r="L12" s="48"/>
    </row>
    <row r="13" spans="1:12" ht="27.75" customHeight="1">
      <c r="A13" s="49" t="s">
        <v>351</v>
      </c>
      <c r="B13" s="50" t="s">
        <v>352</v>
      </c>
      <c r="C13" s="62">
        <f>SUM(B14:C17)</f>
        <v>79.85</v>
      </c>
      <c r="D13" s="62"/>
      <c r="E13" s="71">
        <v>79.85</v>
      </c>
      <c r="F13" s="48"/>
      <c r="G13" s="48"/>
      <c r="H13" s="48"/>
      <c r="I13" s="48"/>
      <c r="J13" s="48"/>
      <c r="K13" s="48"/>
      <c r="L13" s="48"/>
    </row>
    <row r="14" spans="1:12" ht="27.75" customHeight="1">
      <c r="A14" s="49" t="s">
        <v>353</v>
      </c>
      <c r="B14" s="50" t="s">
        <v>354</v>
      </c>
      <c r="C14" s="62">
        <f t="shared" si="0"/>
        <v>0</v>
      </c>
      <c r="D14" s="66"/>
      <c r="E14" s="71">
        <v>0</v>
      </c>
      <c r="F14" s="48"/>
      <c r="G14" s="48"/>
      <c r="H14" s="48"/>
      <c r="I14" s="48"/>
      <c r="J14" s="48"/>
      <c r="K14" s="48"/>
      <c r="L14" s="48"/>
    </row>
    <row r="15" spans="1:12" ht="27.75" customHeight="1">
      <c r="A15" s="49" t="s">
        <v>355</v>
      </c>
      <c r="B15" s="52" t="s">
        <v>356</v>
      </c>
      <c r="C15" s="62">
        <f t="shared" si="0"/>
        <v>27.65</v>
      </c>
      <c r="D15" s="66"/>
      <c r="E15" s="71">
        <v>27.65</v>
      </c>
      <c r="F15" s="48"/>
      <c r="G15" s="48"/>
      <c r="H15" s="48"/>
      <c r="I15" s="48"/>
      <c r="J15" s="48"/>
      <c r="K15" s="48"/>
      <c r="L15" s="48"/>
    </row>
    <row r="16" spans="1:12" ht="27.75" customHeight="1">
      <c r="A16" s="49" t="s">
        <v>357</v>
      </c>
      <c r="B16" s="52" t="s">
        <v>358</v>
      </c>
      <c r="C16" s="62">
        <f t="shared" si="0"/>
        <v>13.83</v>
      </c>
      <c r="D16" s="66"/>
      <c r="E16" s="71">
        <v>13.83</v>
      </c>
      <c r="F16" s="48"/>
      <c r="G16" s="48"/>
      <c r="H16" s="48"/>
      <c r="I16" s="48"/>
      <c r="J16" s="48"/>
      <c r="K16" s="48"/>
      <c r="L16" s="48"/>
    </row>
    <row r="17" spans="1:12" ht="27.75" customHeight="1">
      <c r="A17" s="49" t="s">
        <v>359</v>
      </c>
      <c r="B17" s="52" t="s">
        <v>360</v>
      </c>
      <c r="C17" s="62">
        <f t="shared" si="0"/>
        <v>38.37</v>
      </c>
      <c r="D17" s="66"/>
      <c r="E17" s="71">
        <v>38.37</v>
      </c>
      <c r="F17" s="48"/>
      <c r="G17" s="48"/>
      <c r="H17" s="48"/>
      <c r="I17" s="48"/>
      <c r="J17" s="48"/>
      <c r="K17" s="48"/>
      <c r="L17" s="48"/>
    </row>
    <row r="18" spans="1:12" ht="27.75" customHeight="1">
      <c r="A18" s="49" t="s">
        <v>361</v>
      </c>
      <c r="B18" s="50" t="s">
        <v>362</v>
      </c>
      <c r="C18" s="62">
        <f aca="true" t="shared" si="1" ref="C18:C23">C19</f>
        <v>25.619999999999997</v>
      </c>
      <c r="D18" s="62"/>
      <c r="E18" s="71">
        <v>25.62</v>
      </c>
      <c r="F18" s="48"/>
      <c r="G18" s="48"/>
      <c r="H18" s="48"/>
      <c r="I18" s="48"/>
      <c r="J18" s="48"/>
      <c r="K18" s="48"/>
      <c r="L18" s="48"/>
    </row>
    <row r="19" spans="1:12" ht="27.75" customHeight="1">
      <c r="A19" s="49" t="s">
        <v>363</v>
      </c>
      <c r="B19" s="50" t="s">
        <v>364</v>
      </c>
      <c r="C19" s="62">
        <f>C21+C20</f>
        <v>25.619999999999997</v>
      </c>
      <c r="D19" s="62"/>
      <c r="E19" s="71">
        <v>25.62</v>
      </c>
      <c r="F19" s="48"/>
      <c r="G19" s="48"/>
      <c r="H19" s="48"/>
      <c r="I19" s="48"/>
      <c r="J19" s="48"/>
      <c r="K19" s="48"/>
      <c r="L19" s="48"/>
    </row>
    <row r="20" spans="1:12" ht="27.75" customHeight="1">
      <c r="A20" s="49" t="s">
        <v>365</v>
      </c>
      <c r="B20" s="50" t="s">
        <v>366</v>
      </c>
      <c r="C20" s="62">
        <f>D20+E20</f>
        <v>18.38</v>
      </c>
      <c r="D20" s="66"/>
      <c r="E20" s="71">
        <v>18.38</v>
      </c>
      <c r="F20" s="48"/>
      <c r="G20" s="48"/>
      <c r="H20" s="48"/>
      <c r="I20" s="48"/>
      <c r="J20" s="48"/>
      <c r="K20" s="48"/>
      <c r="L20" s="48"/>
    </row>
    <row r="21" spans="1:12" ht="27.75" customHeight="1">
      <c r="A21" s="49" t="s">
        <v>367</v>
      </c>
      <c r="B21" s="50" t="s">
        <v>368</v>
      </c>
      <c r="C21" s="62">
        <f>D21+E21</f>
        <v>7.24</v>
      </c>
      <c r="D21" s="66"/>
      <c r="E21" s="71">
        <v>7.24</v>
      </c>
      <c r="F21" s="48"/>
      <c r="G21" s="48"/>
      <c r="H21" s="48"/>
      <c r="I21" s="48"/>
      <c r="J21" s="48"/>
      <c r="K21" s="48"/>
      <c r="L21" s="48"/>
    </row>
    <row r="22" spans="1:12" ht="27.75" customHeight="1">
      <c r="A22" s="49" t="s">
        <v>369</v>
      </c>
      <c r="B22" s="50" t="s">
        <v>370</v>
      </c>
      <c r="C22" s="62">
        <f t="shared" si="1"/>
        <v>20.74</v>
      </c>
      <c r="D22" s="62"/>
      <c r="E22" s="71">
        <v>20.74</v>
      </c>
      <c r="F22" s="48"/>
      <c r="G22" s="48"/>
      <c r="H22" s="48"/>
      <c r="I22" s="48"/>
      <c r="J22" s="48"/>
      <c r="K22" s="48"/>
      <c r="L22" s="48"/>
    </row>
    <row r="23" spans="1:12" ht="27.75" customHeight="1">
      <c r="A23" s="49" t="s">
        <v>371</v>
      </c>
      <c r="B23" s="50" t="s">
        <v>372</v>
      </c>
      <c r="C23" s="62">
        <f t="shared" si="1"/>
        <v>20.74</v>
      </c>
      <c r="D23" s="62"/>
      <c r="E23" s="71">
        <v>20.74</v>
      </c>
      <c r="F23" s="48"/>
      <c r="G23" s="48"/>
      <c r="H23" s="48"/>
      <c r="I23" s="48"/>
      <c r="J23" s="48"/>
      <c r="K23" s="48"/>
      <c r="L23" s="48"/>
    </row>
    <row r="24" spans="1:12" ht="27.75" customHeight="1">
      <c r="A24" s="49" t="s">
        <v>373</v>
      </c>
      <c r="B24" s="50" t="s">
        <v>374</v>
      </c>
      <c r="C24" s="62">
        <f>D24+E24</f>
        <v>20.74</v>
      </c>
      <c r="D24" s="66"/>
      <c r="E24" s="71">
        <v>20.74</v>
      </c>
      <c r="F24" s="48"/>
      <c r="G24" s="48"/>
      <c r="H24" s="48"/>
      <c r="I24" s="48"/>
      <c r="J24" s="48"/>
      <c r="K24" s="48"/>
      <c r="L24" s="48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59" bottom="0.59" header="0.51" footer="0.51"/>
  <pageSetup fitToHeight="1" fitToWidth="1" horizontalDpi="600" verticalDpi="6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SheetLayoutView="100" workbookViewId="0" topLeftCell="A1">
      <selection activeCell="D19" sqref="D19"/>
    </sheetView>
  </sheetViews>
  <sheetFormatPr defaultColWidth="6.875" defaultRowHeight="12.75" customHeight="1"/>
  <cols>
    <col min="1" max="1" width="17.125" style="37" customWidth="1"/>
    <col min="2" max="2" width="34.875" style="37" customWidth="1"/>
    <col min="3" max="8" width="18.00390625" style="37" customWidth="1"/>
    <col min="9" max="16384" width="6.875" style="37" customWidth="1"/>
  </cols>
  <sheetData>
    <row r="1" ht="19.5" customHeight="1">
      <c r="A1" s="38" t="s">
        <v>514</v>
      </c>
    </row>
    <row r="2" spans="1:8" ht="33">
      <c r="A2" s="39" t="s">
        <v>515</v>
      </c>
      <c r="B2" s="40"/>
      <c r="C2" s="40"/>
      <c r="D2" s="40"/>
      <c r="E2" s="40"/>
      <c r="F2" s="40"/>
      <c r="G2" s="40"/>
      <c r="H2" s="41"/>
    </row>
    <row r="3" spans="1:8" ht="19.5" customHeight="1">
      <c r="A3" s="41"/>
      <c r="B3" s="40"/>
      <c r="C3" s="40"/>
      <c r="D3" s="40"/>
      <c r="E3" s="40"/>
      <c r="F3" s="40"/>
      <c r="G3" s="40"/>
      <c r="H3" s="41"/>
    </row>
    <row r="4" spans="1:8" ht="19.5" customHeight="1">
      <c r="A4" s="42"/>
      <c r="B4" s="42"/>
      <c r="C4" s="42"/>
      <c r="D4" s="42"/>
      <c r="E4" s="42"/>
      <c r="F4" s="42"/>
      <c r="G4" s="42"/>
      <c r="H4" s="43" t="s">
        <v>313</v>
      </c>
    </row>
    <row r="5" spans="1:8" ht="21" customHeight="1">
      <c r="A5" s="44" t="s">
        <v>335</v>
      </c>
      <c r="B5" s="44" t="s">
        <v>336</v>
      </c>
      <c r="C5" s="45" t="s">
        <v>318</v>
      </c>
      <c r="D5" s="45" t="s">
        <v>338</v>
      </c>
      <c r="E5" s="45" t="s">
        <v>339</v>
      </c>
      <c r="F5" s="45" t="s">
        <v>516</v>
      </c>
      <c r="G5" s="45" t="s">
        <v>517</v>
      </c>
      <c r="H5" s="45" t="s">
        <v>518</v>
      </c>
    </row>
    <row r="6" spans="1:8" ht="21" customHeight="1">
      <c r="A6" s="46"/>
      <c r="B6" s="47" t="s">
        <v>340</v>
      </c>
      <c r="C6" s="48">
        <f>C7+C11+C17+C21</f>
        <v>1251.28</v>
      </c>
      <c r="D6" s="48">
        <f>D7+D11+D17+D21</f>
        <v>457.88</v>
      </c>
      <c r="E6" s="48">
        <f>E7+E11+E17+E21</f>
        <v>793.4000000000001</v>
      </c>
      <c r="F6" s="48"/>
      <c r="G6" s="48"/>
      <c r="H6" s="48"/>
    </row>
    <row r="7" spans="1:8" ht="21" customHeight="1">
      <c r="A7" s="49" t="s">
        <v>341</v>
      </c>
      <c r="B7" s="50" t="s">
        <v>342</v>
      </c>
      <c r="C7" s="48">
        <f>D7+E7</f>
        <v>1125.0700000000002</v>
      </c>
      <c r="D7" s="48">
        <f>D8</f>
        <v>331.67</v>
      </c>
      <c r="E7" s="48">
        <f>E8</f>
        <v>793.4000000000001</v>
      </c>
      <c r="F7" s="48"/>
      <c r="G7" s="48"/>
      <c r="H7" s="48"/>
    </row>
    <row r="8" spans="1:8" ht="21" customHeight="1">
      <c r="A8" s="49" t="s">
        <v>343</v>
      </c>
      <c r="B8" s="50" t="s">
        <v>344</v>
      </c>
      <c r="C8" s="48">
        <f aca="true" t="shared" si="0" ref="C8:C23">D8+E8</f>
        <v>1125.0700000000002</v>
      </c>
      <c r="D8" s="48">
        <f>D9+D10</f>
        <v>331.67</v>
      </c>
      <c r="E8" s="48">
        <f>E9+E10</f>
        <v>793.4000000000001</v>
      </c>
      <c r="F8" s="48"/>
      <c r="G8" s="48"/>
      <c r="H8" s="48"/>
    </row>
    <row r="9" spans="1:8" ht="21" customHeight="1">
      <c r="A9" s="51" t="s">
        <v>345</v>
      </c>
      <c r="B9" s="50" t="s">
        <v>346</v>
      </c>
      <c r="C9" s="48">
        <f t="shared" si="0"/>
        <v>331.67</v>
      </c>
      <c r="D9" s="48">
        <v>331.67</v>
      </c>
      <c r="E9" s="48"/>
      <c r="F9" s="48"/>
      <c r="G9" s="48"/>
      <c r="H9" s="48"/>
    </row>
    <row r="10" spans="1:8" ht="21" customHeight="1">
      <c r="A10" s="51" t="s">
        <v>347</v>
      </c>
      <c r="B10" s="50" t="s">
        <v>348</v>
      </c>
      <c r="C10" s="48">
        <f t="shared" si="0"/>
        <v>793.4000000000001</v>
      </c>
      <c r="D10" s="48"/>
      <c r="E10" s="48">
        <f>194.43+598.97</f>
        <v>793.4000000000001</v>
      </c>
      <c r="F10" s="48"/>
      <c r="G10" s="48"/>
      <c r="H10" s="48"/>
    </row>
    <row r="11" spans="1:8" ht="21" customHeight="1">
      <c r="A11" s="49" t="s">
        <v>349</v>
      </c>
      <c r="B11" s="50" t="s">
        <v>350</v>
      </c>
      <c r="C11" s="48">
        <f t="shared" si="0"/>
        <v>79.85</v>
      </c>
      <c r="D11" s="48">
        <f>SUM(D12)</f>
        <v>79.85</v>
      </c>
      <c r="E11" s="48"/>
      <c r="F11" s="48"/>
      <c r="G11" s="48"/>
      <c r="H11" s="48"/>
    </row>
    <row r="12" spans="1:8" ht="21" customHeight="1">
      <c r="A12" s="49" t="s">
        <v>351</v>
      </c>
      <c r="B12" s="50" t="s">
        <v>352</v>
      </c>
      <c r="C12" s="48">
        <f t="shared" si="0"/>
        <v>79.85</v>
      </c>
      <c r="D12" s="48">
        <f>SUM(D14:D16)</f>
        <v>79.85</v>
      </c>
      <c r="E12" s="48"/>
      <c r="F12" s="48"/>
      <c r="G12" s="48"/>
      <c r="H12" s="48"/>
    </row>
    <row r="13" spans="1:8" ht="21" customHeight="1">
      <c r="A13" s="49" t="s">
        <v>353</v>
      </c>
      <c r="B13" s="50" t="s">
        <v>354</v>
      </c>
      <c r="C13" s="48">
        <f t="shared" si="0"/>
        <v>0</v>
      </c>
      <c r="D13" s="48"/>
      <c r="E13" s="48"/>
      <c r="F13" s="48"/>
      <c r="G13" s="48"/>
      <c r="H13" s="48"/>
    </row>
    <row r="14" spans="1:8" ht="21" customHeight="1">
      <c r="A14" s="49" t="s">
        <v>355</v>
      </c>
      <c r="B14" s="52" t="s">
        <v>356</v>
      </c>
      <c r="C14" s="48">
        <f t="shared" si="0"/>
        <v>27.65</v>
      </c>
      <c r="D14" s="48">
        <v>27.65</v>
      </c>
      <c r="E14" s="48"/>
      <c r="F14" s="48"/>
      <c r="G14" s="48"/>
      <c r="H14" s="48"/>
    </row>
    <row r="15" spans="1:8" ht="21" customHeight="1">
      <c r="A15" s="49" t="s">
        <v>357</v>
      </c>
      <c r="B15" s="52" t="s">
        <v>358</v>
      </c>
      <c r="C15" s="48">
        <f t="shared" si="0"/>
        <v>13.83</v>
      </c>
      <c r="D15" s="48">
        <v>13.83</v>
      </c>
      <c r="E15" s="48"/>
      <c r="F15" s="48"/>
      <c r="G15" s="48"/>
      <c r="H15" s="48"/>
    </row>
    <row r="16" spans="1:8" ht="21" customHeight="1">
      <c r="A16" s="49" t="s">
        <v>359</v>
      </c>
      <c r="B16" s="52" t="s">
        <v>360</v>
      </c>
      <c r="C16" s="48">
        <f t="shared" si="0"/>
        <v>38.37</v>
      </c>
      <c r="D16" s="48">
        <v>38.37</v>
      </c>
      <c r="E16" s="48"/>
      <c r="F16" s="48"/>
      <c r="G16" s="48"/>
      <c r="H16" s="48"/>
    </row>
    <row r="17" spans="1:8" ht="21" customHeight="1">
      <c r="A17" s="49" t="s">
        <v>361</v>
      </c>
      <c r="B17" s="50" t="s">
        <v>362</v>
      </c>
      <c r="C17" s="48">
        <f t="shared" si="0"/>
        <v>25.619999999999997</v>
      </c>
      <c r="D17" s="48">
        <f aca="true" t="shared" si="1" ref="D17:D22">D18</f>
        <v>25.619999999999997</v>
      </c>
      <c r="E17" s="48"/>
      <c r="F17" s="48"/>
      <c r="G17" s="48"/>
      <c r="H17" s="48"/>
    </row>
    <row r="18" spans="1:8" ht="21" customHeight="1">
      <c r="A18" s="49" t="s">
        <v>363</v>
      </c>
      <c r="B18" s="50" t="s">
        <v>364</v>
      </c>
      <c r="C18" s="48">
        <f t="shared" si="0"/>
        <v>25.619999999999997</v>
      </c>
      <c r="D18" s="48">
        <f>SUM(D19:D20)</f>
        <v>25.619999999999997</v>
      </c>
      <c r="E18" s="48"/>
      <c r="F18" s="48"/>
      <c r="G18" s="48"/>
      <c r="H18" s="48"/>
    </row>
    <row r="19" spans="1:8" ht="21" customHeight="1">
      <c r="A19" s="49" t="s">
        <v>365</v>
      </c>
      <c r="B19" s="50" t="s">
        <v>366</v>
      </c>
      <c r="C19" s="48">
        <f t="shared" si="0"/>
        <v>18.38</v>
      </c>
      <c r="D19" s="48">
        <v>18.38</v>
      </c>
      <c r="E19" s="48"/>
      <c r="F19" s="48"/>
      <c r="G19" s="48"/>
      <c r="H19" s="48"/>
    </row>
    <row r="20" spans="1:8" ht="21" customHeight="1">
      <c r="A20" s="49" t="s">
        <v>367</v>
      </c>
      <c r="B20" s="50" t="s">
        <v>368</v>
      </c>
      <c r="C20" s="48">
        <f t="shared" si="0"/>
        <v>7.24</v>
      </c>
      <c r="D20" s="48">
        <v>7.24</v>
      </c>
      <c r="E20" s="48"/>
      <c r="F20" s="48"/>
      <c r="G20" s="48"/>
      <c r="H20" s="48"/>
    </row>
    <row r="21" spans="1:8" ht="21" customHeight="1">
      <c r="A21" s="49" t="s">
        <v>369</v>
      </c>
      <c r="B21" s="50" t="s">
        <v>370</v>
      </c>
      <c r="C21" s="48">
        <f t="shared" si="0"/>
        <v>20.74</v>
      </c>
      <c r="D21" s="48">
        <f t="shared" si="1"/>
        <v>20.74</v>
      </c>
      <c r="E21" s="48"/>
      <c r="F21" s="48"/>
      <c r="G21" s="48"/>
      <c r="H21" s="48"/>
    </row>
    <row r="22" spans="1:8" ht="21" customHeight="1">
      <c r="A22" s="53" t="s">
        <v>371</v>
      </c>
      <c r="B22" s="54" t="s">
        <v>372</v>
      </c>
      <c r="C22" s="48">
        <f t="shared" si="0"/>
        <v>20.74</v>
      </c>
      <c r="D22" s="48">
        <f t="shared" si="1"/>
        <v>20.74</v>
      </c>
      <c r="E22" s="48"/>
      <c r="F22" s="48"/>
      <c r="G22" s="48"/>
      <c r="H22" s="48"/>
    </row>
    <row r="23" spans="1:8" ht="21" customHeight="1">
      <c r="A23" s="53" t="s">
        <v>373</v>
      </c>
      <c r="B23" s="54" t="s">
        <v>374</v>
      </c>
      <c r="C23" s="48">
        <f t="shared" si="0"/>
        <v>20.74</v>
      </c>
      <c r="D23" s="48">
        <v>20.74</v>
      </c>
      <c r="E23" s="48"/>
      <c r="F23" s="48"/>
      <c r="G23" s="48"/>
      <c r="H23" s="48"/>
    </row>
    <row r="24" spans="1:8" ht="21" customHeight="1">
      <c r="A24" s="55"/>
      <c r="B24" s="56"/>
      <c r="C24" s="48"/>
      <c r="D24" s="48"/>
      <c r="E24" s="48"/>
      <c r="F24" s="48"/>
      <c r="G24" s="48"/>
      <c r="H24" s="48"/>
    </row>
  </sheetData>
  <sheetProtection/>
  <printOptions horizontalCentered="1"/>
  <pageMargins left="0" right="0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刘涛</cp:lastModifiedBy>
  <dcterms:created xsi:type="dcterms:W3CDTF">2020-02-13T03:14:41Z</dcterms:created>
  <dcterms:modified xsi:type="dcterms:W3CDTF">2022-06-30T07:23:15Z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61347F81CDE84AB9AE5741FB0D4D210C</vt:lpwstr>
  </property>
</Properties>
</file>