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一般公共预算支出-上年数'!$A$1:$F$34</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政府性基金预算支出表'!$A$1:$E$14</definedName>
    <definedName name="_xlnm.Print_Area" localSheetId="6">'6 部门收支总表'!$A$1:$D$23</definedName>
    <definedName name="_xlnm.Print_Area" localSheetId="7">'7 部门收入总表'!$A$1:$L$39</definedName>
    <definedName name="_xlnm.Print_Area" localSheetId="8">'8 部门支出总表'!$A$1:$H$38</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<sst xmlns="http://schemas.openxmlformats.org/spreadsheetml/2006/main" count="1404" uniqueCount="533">
  <si>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</si>
  <si>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</si>
  <si>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</si>
  <si>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</si>
  <si>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</si>
  <si>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</si>
  <si>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</si>
  <si>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</si>
  <si>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</si>
  <si>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</si>
  <si>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</si>
  <si>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</si>
  <si>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</si>
  <si>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</si>
  <si>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</si>
  <si>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</si>
  <si>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</si>
  <si>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</si>
  <si>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</si>
  <si>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</si>
  <si>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</si>
  <si>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</si>
  <si>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</si>
  <si>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</si>
  <si>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</si>
  <si>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</si>
  <si>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</si>
  <si>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</si>
  <si>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</si>
  <si>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</si>
  <si>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</si>
  <si>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</si>
  <si>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</si>
  <si>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</si>
  <si>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</si>
  <si>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</si>
  <si>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</si>
  <si>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</si>
  <si>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</si>
  <si>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</si>
  <si>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</si>
  <si>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</si>
  <si>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</si>
  <si>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</si>
  <si>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</si>
  <si>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</si>
  <si>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</si>
  <si>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</si>
  <si>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</si>
  <si>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</si>
  <si>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</si>
  <si>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</si>
  <si>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</si>
  <si>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</si>
  <si>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</si>
  <si>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</si>
  <si>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</si>
  <si>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</si>
  <si>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</si>
  <si>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</si>
  <si>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</si>
  <si>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</si>
  <si>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</si>
  <si>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</si>
  <si>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</si>
  <si>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</si>
  <si>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</si>
  <si>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</si>
  <si>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</si>
  <si>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</si>
  <si>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</si>
  <si>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</si>
  <si>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</si>
  <si>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</si>
  <si>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</si>
  <si>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</si>
  <si>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</si>
  <si>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</si>
  <si>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</si>
  <si>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</si>
  <si>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</si>
  <si>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</si>
  <si>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</si>
  <si>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</si>
  <si>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</si>
  <si>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</si>
  <si>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</si>
  <si>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</si>
  <si>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</si>
  <si>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</si>
  <si>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</si>
  <si>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</si>
  <si>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</si>
  <si>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</si>
  <si>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</si>
  <si>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</si>
  <si>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</si>
  <si>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</si>
  <si>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</si>
  <si>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</si>
  <si>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</si>
  <si>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</si>
  <si>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</si>
  <si>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</si>
  <si>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</si>
  <si>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</si>
  <si>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</si>
  <si>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</si>
  <si>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</si>
  <si>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</si>
  <si>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</si>
  <si>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</si>
  <si>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</si>
  <si>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</si>
  <si>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</si>
  <si>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</si>
  <si>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</si>
  <si>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</si>
  <si>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</si>
  <si>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</si>
  <si>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</si>
  <si>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</si>
  <si>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</si>
  <si>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</si>
  <si>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</si>
  <si>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</si>
  <si>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</si>
  <si>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</si>
  <si>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</si>
  <si>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</si>
  <si>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</si>
  <si>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</si>
  <si>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</si>
  <si>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</si>
  <si>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</si>
  <si>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</si>
  <si>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</si>
  <si>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</si>
  <si>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</si>
  <si>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</si>
  <si>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</si>
  <si>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</si>
  <si>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</si>
  <si>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</si>
  <si>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</si>
  <si>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</si>
  <si>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</si>
  <si>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</si>
  <si>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</si>
  <si>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</si>
  <si>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</si>
  <si>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</si>
  <si>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</si>
  <si>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</si>
  <si>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</si>
  <si>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</si>
  <si>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</si>
  <si>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</si>
  <si>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</si>
  <si>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</si>
  <si>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</si>
  <si>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</si>
  <si>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</si>
  <si>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</si>
  <si>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</si>
  <si>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</si>
  <si>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</si>
  <si>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</si>
  <si>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</si>
  <si>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</si>
  <si>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</si>
  <si>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</si>
  <si>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</si>
  <si>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</si>
  <si>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</si>
  <si>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</si>
  <si>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</si>
  <si>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</si>
  <si>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</si>
  <si>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</si>
  <si>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</si>
  <si>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</si>
  <si>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</si>
  <si>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</si>
  <si>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</si>
  <si>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</si>
  <si>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</si>
  <si>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</si>
  <si>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</si>
  <si>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</si>
  <si>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</si>
  <si>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</si>
  <si>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</si>
  <si>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</si>
  <si>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</si>
  <si>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</si>
  <si>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</si>
  <si>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</si>
  <si>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</si>
  <si>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</si>
  <si>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</si>
  <si>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</si>
  <si>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</si>
  <si>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</si>
  <si>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</si>
  <si>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</si>
  <si>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</si>
  <si>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</si>
  <si>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</si>
  <si>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</si>
  <si>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</si>
  <si>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</si>
  <si>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</si>
  <si>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</si>
  <si>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</si>
  <si>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</si>
  <si>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</si>
  <si>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</si>
  <si>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</si>
  <si>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</si>
  <si>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</si>
  <si>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</si>
  <si>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</si>
  <si>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</si>
  <si>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</si>
  <si>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</si>
  <si>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</si>
  <si>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</si>
  <si>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</si>
  <si>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</si>
  <si>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</si>
  <si>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</si>
  <si>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</si>
  <si>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</si>
  <si>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</si>
  <si>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</si>
  <si>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</si>
  <si>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</si>
  <si>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</si>
  <si>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</si>
  <si>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</si>
  <si>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</si>
  <si>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</si>
  <si>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</si>
  <si>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</si>
  <si>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</si>
  <si>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</si>
  <si>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</si>
  <si>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</si>
  <si>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</si>
  <si>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</si>
  <si>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</si>
  <si>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</si>
  <si>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</si>
  <si>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</si>
  <si>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</si>
  <si>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</si>
  <si>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</si>
  <si>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</si>
  <si>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</si>
  <si>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</si>
  <si>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</si>
  <si>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</si>
  <si>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</si>
  <si>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</si>
  <si>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</si>
  <si>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</si>
  <si>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</si>
  <si>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</si>
  <si>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</si>
  <si>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</si>
  <si>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</si>
  <si>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</si>
  <si>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</si>
  <si>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</si>
  <si>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</si>
  <si>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</si>
  <si>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</si>
  <si>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</si>
  <si>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</si>
  <si>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</si>
  <si>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</si>
  <si>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</si>
  <si>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</si>
  <si>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</si>
  <si>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</si>
  <si>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</si>
  <si>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</si>
  <si>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</si>
  <si>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</si>
  <si>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</si>
  <si>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</si>
  <si>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</si>
  <si>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</si>
  <si>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</si>
  <si>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</si>
  <si>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</si>
  <si>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</si>
  <si>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</si>
  <si>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</si>
  <si>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</si>
  <si>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</si>
  <si>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</si>
  <si>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</si>
  <si>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</si>
  <si>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</si>
  <si>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</si>
  <si>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</si>
  <si>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</si>
  <si>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</si>
  <si>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</si>
  <si>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</si>
  <si>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重庆市綦江区国土资源和房屋管理局财政拨款收支总表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</si>
  <si>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</si>
  <si>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</si>
  <si>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</si>
  <si>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</si>
  <si>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</si>
  <si>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</si>
  <si>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</si>
  <si>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</si>
  <si>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</si>
  <si>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</si>
  <si>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</si>
  <si>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</si>
  <si>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</si>
  <si>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</si>
  <si>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</si>
  <si>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</si>
  <si>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自然资源海洋气象等支出</t>
  </si>
  <si>
    <t>二、上年结转</t>
  </si>
  <si>
    <t>住房保障支出</t>
  </si>
  <si>
    <t>城乡社区支出</t>
  </si>
  <si>
    <t>科学技术支出</t>
  </si>
  <si>
    <t>二、结转下年</t>
  </si>
  <si>
    <t>收入总数</t>
  </si>
  <si>
    <t>支出总数</t>
  </si>
  <si>
    <t>表2</t>
  </si>
  <si>
    <t>重庆市綦江区国土资源和房屋管理局一般公共预算财政拨款支出预算表</t>
  </si>
  <si>
    <t>功能分类科目</t>
  </si>
  <si>
    <t>2018年预算数</t>
  </si>
  <si>
    <t>2019年预算数</t>
  </si>
  <si>
    <t>科目编码</t>
  </si>
  <si>
    <t>科目名称</t>
  </si>
  <si>
    <t>小计</t>
  </si>
  <si>
    <t>基本支出</t>
  </si>
  <si>
    <t>项目支出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</si>
  <si>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</si>
  <si>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</si>
  <si>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</si>
  <si>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</si>
  <si>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</si>
  <si>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</si>
  <si>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</si>
  <si>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</si>
  <si>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</si>
  <si>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</si>
  <si>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</si>
  <si>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自然资源事务</t>
  </si>
  <si>
    <t xml:space="preserve">    行政运行</t>
  </si>
  <si>
    <t xml:space="preserve">    一般行政管理事务</t>
  </si>
  <si>
    <t xml:space="preserve">    国土资源规划及管理</t>
  </si>
  <si>
    <t xml:space="preserve">    土地资源调查</t>
  </si>
  <si>
    <t xml:space="preserve">    土地资源利用与保护</t>
  </si>
  <si>
    <t xml:space="preserve">    土地资源储备支出</t>
  </si>
  <si>
    <t xml:space="preserve">    地质矿产资源利用与保护</t>
  </si>
  <si>
    <t xml:space="preserve">    事业运行</t>
  </si>
  <si>
    <t xml:space="preserve">    其他自然资源事务支出</t>
  </si>
  <si>
    <t xml:space="preserve">  住房改革支出</t>
  </si>
  <si>
    <t xml:space="preserve">    住房公积金</t>
  </si>
  <si>
    <t>备注：1、本表反映2019年当年一般公共预算财政拨款支出情况。</t>
  </si>
  <si>
    <t>表3</t>
  </si>
  <si>
    <t>重庆市綦江区国土资源和房屋管理局一般公共预算财政拨款基本支出预算表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</si>
  <si>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</si>
  <si>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</si>
  <si>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</si>
  <si>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</si>
  <si>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</si>
  <si>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</si>
  <si>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</si>
  <si>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</si>
  <si>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</si>
  <si>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</si>
  <si>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</si>
  <si>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</si>
  <si>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</si>
  <si>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</si>
  <si>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</si>
  <si>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</si>
  <si>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</si>
  <si>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</si>
  <si>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</si>
  <si>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</si>
  <si>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</si>
  <si>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</si>
  <si>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</si>
  <si>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</si>
  <si>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</si>
  <si>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</si>
  <si>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</si>
  <si>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</si>
  <si>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</si>
  <si>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</si>
  <si>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</si>
  <si>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</si>
  <si>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</si>
  <si>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</si>
  <si>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</si>
  <si>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</si>
  <si>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</si>
  <si>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</si>
  <si>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</si>
  <si>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</si>
  <si>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</si>
  <si>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</si>
  <si>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</si>
  <si>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</si>
  <si>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</si>
  <si>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</si>
  <si>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</si>
  <si>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</si>
  <si>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</si>
  <si>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</si>
  <si>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</si>
  <si>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</si>
  <si>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</si>
  <si>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</si>
  <si>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</si>
  <si>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</si>
  <si>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</si>
  <si>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</si>
  <si>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</si>
  <si>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</si>
  <si>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</si>
  <si>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</si>
  <si>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</si>
  <si>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</si>
  <si>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</si>
  <si>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</si>
  <si>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</si>
  <si>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</si>
  <si>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</si>
  <si>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</si>
  <si>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</si>
  <si>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</si>
  <si>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</si>
  <si>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</si>
  <si>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</si>
  <si>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</si>
  <si>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</si>
  <si>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</si>
  <si>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</si>
  <si>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</si>
  <si>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</si>
  <si>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</si>
  <si>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</si>
  <si>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</si>
  <si>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</si>
  <si>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</si>
  <si>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</si>
  <si>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</si>
  <si>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</si>
  <si>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</si>
  <si>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</si>
  <si>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</si>
  <si>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</si>
  <si>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</si>
  <si>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</si>
  <si>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</si>
  <si>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</si>
  <si>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</si>
  <si>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</si>
  <si>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</si>
  <si>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</si>
  <si>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</si>
  <si>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重庆市綦江区国土资源和房屋管理局一般公共预算“三公”经费支出表</t>
  </si>
  <si>
    <t>因公出国（境）费</t>
  </si>
  <si>
    <t>公务用车购置及运行费</t>
  </si>
  <si>
    <t>公务接待费</t>
  </si>
  <si>
    <t>公务用车购置费</t>
  </si>
  <si>
    <t>公务用车运行费</t>
  </si>
  <si>
    <t>表5</t>
  </si>
  <si>
    <t>重庆市綦江区国土资源和房屋管理局政府性基金预算支出表</t>
  </si>
  <si>
    <t>本年政府性基金预算财政拨款支出</t>
  </si>
  <si>
    <t xml:space="preserve">     21208</t>
  </si>
  <si>
    <t xml:space="preserve">  国有土地使用权出让收入及对应专项债务收入安排的支出</t>
  </si>
  <si>
    <t xml:space="preserve">          2120806</t>
  </si>
  <si>
    <t xml:space="preserve">    土地出让业务支出</t>
  </si>
  <si>
    <t xml:space="preserve">          2120811</t>
  </si>
  <si>
    <t xml:space="preserve">    公共租赁住房支出</t>
  </si>
  <si>
    <t xml:space="preserve">          2120899</t>
  </si>
  <si>
    <t xml:space="preserve">    其他国有土地使用权出让收入安排的支出</t>
  </si>
  <si>
    <t>表6</t>
  </si>
  <si>
    <t xml:space="preserve"> 重庆市綦江区国土资源和房屋管理局部门收支总表</t>
  </si>
  <si>
    <t>一般公共预算拨款收入</t>
  </si>
  <si>
    <t>政府性基金预算拨款收入</t>
  </si>
  <si>
    <t>国有资本经营预算拨款收入</t>
  </si>
  <si>
    <t>事业收入</t>
  </si>
  <si>
    <t>事业单位经营收入</t>
  </si>
  <si>
    <t>其他收入</t>
  </si>
  <si>
    <t>科学技术与支出</t>
  </si>
  <si>
    <t>本年收入合计</t>
  </si>
  <si>
    <t>本年支出合计</t>
  </si>
  <si>
    <t>用事业基金弥补收支差额</t>
  </si>
  <si>
    <t>结转下年</t>
  </si>
  <si>
    <t>上年结转</t>
  </si>
  <si>
    <t>收入总计</t>
  </si>
  <si>
    <t>支出总计</t>
  </si>
  <si>
    <t>表7</t>
  </si>
  <si>
    <t>重庆市綦江区国土资源和房屋管理局部门收入总表</t>
  </si>
  <si>
    <t>科目</t>
  </si>
  <si>
    <t>非教育收费收入</t>
  </si>
  <si>
    <t>教育收费收入</t>
  </si>
  <si>
    <t xml:space="preserve">  技术研究与开发</t>
  </si>
  <si>
    <t xml:space="preserve">    科技成果转化与扩散</t>
  </si>
  <si>
    <t xml:space="preserve"> 21208</t>
  </si>
  <si>
    <t>2120806</t>
  </si>
  <si>
    <t>2120811</t>
  </si>
  <si>
    <t>2120899</t>
  </si>
  <si>
    <t xml:space="preserve">    地质灾害防治</t>
  </si>
  <si>
    <t>表8</t>
  </si>
  <si>
    <t>重庆市綦江区国土资源和房屋管理局部门支出总表</t>
  </si>
  <si>
    <t>功能科目编码</t>
  </si>
  <si>
    <t>功能科目名称</t>
  </si>
  <si>
    <t>上缴上级支出</t>
  </si>
  <si>
    <t>事业单位经营支出</t>
  </si>
  <si>
    <t>对下级单位补助支出</t>
  </si>
  <si>
    <t>21208</t>
  </si>
  <si>
    <r>
      <rPr>
        <sz val="11"/>
        <color indexed="8"/>
        <rFont val="等线"/>
        <charset val="134"/>
      </rPr>
      <t xml:space="preserve">  </t>
    </r>
    <r>
      <rPr>
        <sz val="11"/>
        <color theme="1"/>
        <rFont val="等线"/>
        <charset val="134"/>
      </rPr>
      <t xml:space="preserve"> </t>
    </r>
    <r>
      <rPr>
        <sz val="11"/>
        <color indexed="8"/>
        <rFont val="宋体"/>
        <charset val="134"/>
      </rPr>
      <t>国有土地使用权出让收入及对应专项债务收入安排的支出</t>
    </r>
  </si>
  <si>
    <r>
      <rPr>
        <sz val="11"/>
        <color indexed="8"/>
        <rFont val="等线"/>
        <charset val="134"/>
      </rPr>
      <t xml:space="preserve">    </t>
    </r>
    <r>
      <rPr>
        <sz val="11"/>
        <color theme="1"/>
        <rFont val="等线"/>
        <charset val="134"/>
      </rPr>
      <t xml:space="preserve">  </t>
    </r>
    <r>
      <rPr>
        <sz val="11"/>
        <color indexed="8"/>
        <rFont val="宋体"/>
        <charset val="134"/>
      </rPr>
      <t>土地出让业务支出</t>
    </r>
  </si>
  <si>
    <r>
      <rPr>
        <sz val="11"/>
        <color indexed="8"/>
        <rFont val="等线"/>
        <charset val="134"/>
      </rPr>
      <t xml:space="preserve">   </t>
    </r>
    <r>
      <rPr>
        <sz val="11"/>
        <color theme="1"/>
        <rFont val="等线"/>
        <charset val="134"/>
      </rPr>
      <t xml:space="preserve">  </t>
    </r>
    <r>
      <rPr>
        <sz val="11"/>
        <color indexed="8"/>
        <rFont val="等线"/>
        <charset val="134"/>
      </rPr>
      <t xml:space="preserve"> </t>
    </r>
    <r>
      <rPr>
        <sz val="11"/>
        <color indexed="8"/>
        <rFont val="宋体"/>
        <charset val="134"/>
      </rPr>
      <t>公共租赁住房支出</t>
    </r>
  </si>
  <si>
    <t xml:space="preserve"> 2120899</t>
  </si>
  <si>
    <r>
      <rPr>
        <sz val="11"/>
        <color indexed="8"/>
        <rFont val="等线"/>
        <charset val="134"/>
      </rPr>
      <t xml:space="preserve">    </t>
    </r>
    <r>
      <rPr>
        <sz val="11"/>
        <color theme="1"/>
        <rFont val="等线"/>
        <charset val="134"/>
      </rPr>
      <t xml:space="preserve">  </t>
    </r>
    <r>
      <rPr>
        <sz val="11"/>
        <color indexed="8"/>
        <rFont val="宋体"/>
        <charset val="134"/>
      </rPr>
      <t>其他国有土地使用权出让收入安排的支出</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</si>
</sst>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43">
    <font>
      <sz val="11"/>
      <color theme="1"/>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Arial"/>
      <charset val="134"/>
    </font>
    <font>
      <sz val="11"/>
      <name val="宋体"/>
      <charset val="134"/>
    </font>
    <font>
      <b/>
      <sz val="11"/>
      <color indexed="8"/>
      <name val="Arial"/>
      <charset val="134"/>
    </font>
    <font>
      <b/>
      <sz val="11"/>
      <color indexed="8"/>
      <name val="等线"/>
      <charset val="134"/>
    </font>
    <font>
      <sz val="11"/>
      <color indexed="8"/>
      <name val="等线"/>
      <charset val="134"/>
    </font>
    <font>
      <sz val="11"/>
      <color indexed="8"/>
      <name val="Arial"/>
      <charset val="134"/>
    </font>
    <font>
      <sz val="6"/>
      <name val="楷体_GB2312"/>
      <charset val="134"/>
    </font>
    <font>
      <sz val="10"/>
      <name val="宋体"/>
      <charset val="134"/>
    </font>
    <font>
      <b/>
      <sz val="14"/>
      <name val="宋体"/>
      <charset val="134"/>
    </font>
    <font>
      <b/>
      <sz val="12"/>
      <name val="楷体_GB2312"/>
      <charset val="134"/>
    </font>
    <font>
      <b/>
      <sz val="20"/>
      <name val="华文细黑"/>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b/>
      <sz val="11"/>
      <color theme="3"/>
      <name val="等线"/>
      <charset val="134"/>
      <scheme val="minor"/>
    </font>
    <font>
      <b/>
      <sz val="11"/>
      <color rgb="FF3F3F3F"/>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theme="1"/>
      <name val="等线"/>
      <charset val="0"/>
      <scheme val="minor"/>
    </font>
    <font>
      <sz val="11"/>
      <color indexed="8"/>
      <name val="宋体"/>
      <charset val="134"/>
    </font>
  </fonts>
  <fills count="34">
    <fill>
      <patternFill patternType="none"/>
    </fill>
    <fill>
      <patternFill patternType="gray125"/>
    </fill>
    <fill>
      <patternFill patternType="solid">
        <fgColor indexed="13"/>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22" fillId="0" borderId="0" applyFont="0" applyFill="0" applyBorder="0" applyAlignment="0" applyProtection="0">
      <alignment vertical="center"/>
    </xf>
    <xf numFmtId="0" fontId="26" fillId="6" borderId="0" applyNumberFormat="0" applyBorder="0" applyAlignment="0" applyProtection="0">
      <alignment vertical="center"/>
    </xf>
    <xf numFmtId="0" fontId="24" fillId="4" borderId="17"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43" fontId="22" fillId="0" borderId="0" applyFont="0" applyFill="0" applyBorder="0" applyAlignment="0" applyProtection="0">
      <alignment vertical="center"/>
    </xf>
    <xf numFmtId="0" fontId="23" fillId="12" borderId="0" applyNumberFormat="0" applyBorder="0" applyAlignment="0" applyProtection="0">
      <alignment vertical="center"/>
    </xf>
    <xf numFmtId="0" fontId="30" fillId="0" borderId="0" applyNumberFormat="0" applyFill="0" applyBorder="0" applyAlignment="0" applyProtection="0">
      <alignment vertical="center"/>
    </xf>
    <xf numFmtId="9" fontId="22" fillId="0" borderId="0" applyFont="0" applyFill="0" applyBorder="0" applyAlignment="0" applyProtection="0">
      <alignment vertical="center"/>
    </xf>
    <xf numFmtId="0" fontId="32" fillId="0" borderId="0" applyNumberFormat="0" applyFill="0" applyBorder="0" applyAlignment="0" applyProtection="0">
      <alignment vertical="center"/>
    </xf>
    <xf numFmtId="0" fontId="22" fillId="19" borderId="19" applyNumberFormat="0" applyFont="0" applyAlignment="0" applyProtection="0">
      <alignment vertical="center"/>
    </xf>
    <xf numFmtId="0" fontId="23" fillId="18"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23" fillId="3" borderId="0" applyNumberFormat="0" applyBorder="0" applyAlignment="0" applyProtection="0">
      <alignment vertical="center"/>
    </xf>
    <xf numFmtId="0" fontId="33" fillId="0" borderId="22" applyNumberFormat="0" applyFill="0" applyAlignment="0" applyProtection="0">
      <alignment vertical="center"/>
    </xf>
    <xf numFmtId="0" fontId="23" fillId="17" borderId="0" applyNumberFormat="0" applyBorder="0" applyAlignment="0" applyProtection="0">
      <alignment vertical="center"/>
    </xf>
    <xf numFmtId="0" fontId="34" fillId="11" borderId="20" applyNumberFormat="0" applyAlignment="0" applyProtection="0">
      <alignment vertical="center"/>
    </xf>
    <xf numFmtId="0" fontId="29" fillId="11" borderId="17" applyNumberFormat="0" applyAlignment="0" applyProtection="0">
      <alignment vertical="center"/>
    </xf>
    <xf numFmtId="0" fontId="40" fillId="25" borderId="23" applyNumberFormat="0" applyAlignment="0" applyProtection="0">
      <alignment vertical="center"/>
    </xf>
    <xf numFmtId="0" fontId="26" fillId="26" borderId="0" applyNumberFormat="0" applyBorder="0" applyAlignment="0" applyProtection="0">
      <alignment vertical="center"/>
    </xf>
    <xf numFmtId="0" fontId="23" fillId="20" borderId="0" applyNumberFormat="0" applyBorder="0" applyAlignment="0" applyProtection="0">
      <alignment vertical="center"/>
    </xf>
    <xf numFmtId="0" fontId="31" fillId="0" borderId="18" applyNumberFormat="0" applyFill="0" applyAlignment="0" applyProtection="0">
      <alignment vertical="center"/>
    </xf>
    <xf numFmtId="0" fontId="41" fillId="0" borderId="24" applyNumberFormat="0" applyFill="0" applyAlignment="0" applyProtection="0">
      <alignment vertical="center"/>
    </xf>
    <xf numFmtId="0" fontId="25" fillId="5" borderId="0" applyNumberFormat="0" applyBorder="0" applyAlignment="0" applyProtection="0">
      <alignment vertical="center"/>
    </xf>
    <xf numFmtId="0" fontId="28" fillId="10" borderId="0" applyNumberFormat="0" applyBorder="0" applyAlignment="0" applyProtection="0">
      <alignment vertical="center"/>
    </xf>
    <xf numFmtId="0" fontId="26" fillId="21" borderId="0" applyNumberFormat="0" applyBorder="0" applyAlignment="0" applyProtection="0">
      <alignment vertical="center"/>
    </xf>
    <xf numFmtId="0" fontId="23" fillId="24" borderId="0" applyNumberFormat="0" applyBorder="0" applyAlignment="0" applyProtection="0">
      <alignment vertical="center"/>
    </xf>
    <xf numFmtId="0" fontId="26" fillId="16" borderId="0" applyNumberFormat="0" applyBorder="0" applyAlignment="0" applyProtection="0">
      <alignment vertical="center"/>
    </xf>
    <xf numFmtId="0" fontId="26" fillId="29"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3" fillId="28" borderId="0" applyNumberFormat="0" applyBorder="0" applyAlignment="0" applyProtection="0">
      <alignment vertical="center"/>
    </xf>
    <xf numFmtId="0" fontId="23" fillId="22" borderId="0" applyNumberFormat="0" applyBorder="0" applyAlignment="0" applyProtection="0">
      <alignment vertical="center"/>
    </xf>
    <xf numFmtId="0" fontId="26" fillId="15" borderId="0" applyNumberFormat="0" applyBorder="0" applyAlignment="0" applyProtection="0">
      <alignment vertical="center"/>
    </xf>
    <xf numFmtId="0" fontId="26" fillId="27" borderId="0" applyNumberFormat="0" applyBorder="0" applyAlignment="0" applyProtection="0">
      <alignment vertical="center"/>
    </xf>
    <xf numFmtId="0" fontId="23" fillId="31" borderId="0" applyNumberFormat="0" applyBorder="0" applyAlignment="0" applyProtection="0">
      <alignment vertical="center"/>
    </xf>
    <xf numFmtId="0" fontId="26" fillId="1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6" fillId="30" borderId="0" applyNumberFormat="0" applyBorder="0" applyAlignment="0" applyProtection="0">
      <alignment vertical="center"/>
    </xf>
    <xf numFmtId="0" fontId="23" fillId="33" borderId="0" applyNumberFormat="0" applyBorder="0" applyAlignment="0" applyProtection="0">
      <alignment vertical="center"/>
    </xf>
    <xf numFmtId="0" fontId="1" fillId="0" borderId="0"/>
    <xf numFmtId="0" fontId="1" fillId="0" borderId="0"/>
  </cellStyleXfs>
  <cellXfs count="164">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left" vertical="center"/>
    </xf>
    <xf numFmtId="0" fontId="6" fillId="0" borderId="1" xfId="50" applyNumberFormat="1" applyFont="1" applyFill="1" applyBorder="1" applyAlignment="1" applyProtection="1">
      <alignment horizontal="left" vertical="center"/>
    </xf>
    <xf numFmtId="0" fontId="6" fillId="0" borderId="4"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xf>
    <xf numFmtId="0" fontId="8" fillId="0" borderId="1" xfId="0" applyNumberFormat="1" applyFont="1" applyFill="1" applyBorder="1" applyAlignment="1">
      <alignment vertical="center"/>
    </xf>
    <xf numFmtId="4" fontId="5" fillId="0" borderId="5" xfId="50" applyNumberFormat="1" applyFont="1" applyFill="1" applyBorder="1" applyAlignment="1" applyProtection="1">
      <alignment horizontal="right" vertical="center" wrapText="1"/>
    </xf>
    <xf numFmtId="4" fontId="5" fillId="0" borderId="3" xfId="50" applyNumberFormat="1" applyFont="1" applyFill="1" applyBorder="1" applyAlignment="1" applyProtection="1">
      <alignment horizontal="right" vertical="center" wrapText="1"/>
    </xf>
    <xf numFmtId="49" fontId="9" fillId="0" borderId="1" xfId="0" applyNumberFormat="1" applyFont="1" applyBorder="1" applyAlignment="1">
      <alignment horizontal="left" vertical="center"/>
    </xf>
    <xf numFmtId="0" fontId="10" fillId="0" borderId="1" xfId="0" applyFont="1" applyFill="1" applyBorder="1" applyAlignment="1">
      <alignment vertical="center"/>
    </xf>
    <xf numFmtId="49" fontId="9" fillId="0" borderId="1" xfId="0" applyNumberFormat="1" applyFont="1" applyBorder="1" applyAlignment="1">
      <alignment vertical="center"/>
    </xf>
    <xf numFmtId="0" fontId="11" fillId="0" borderId="1" xfId="0" applyFont="1" applyFill="1" applyBorder="1" applyAlignment="1">
      <alignment vertical="center"/>
    </xf>
    <xf numFmtId="49" fontId="12" fillId="0" borderId="1" xfId="0" applyNumberFormat="1" applyFont="1" applyBorder="1" applyAlignment="1">
      <alignment vertical="center"/>
    </xf>
    <xf numFmtId="4" fontId="5" fillId="0" borderId="1" xfId="50" applyNumberFormat="1" applyFont="1" applyFill="1" applyBorder="1" applyAlignment="1" applyProtection="1">
      <alignment horizontal="right" vertical="center" wrapText="1"/>
    </xf>
    <xf numFmtId="4" fontId="5" fillId="0" borderId="2" xfId="50" applyNumberFormat="1" applyFont="1" applyFill="1" applyBorder="1" applyAlignment="1" applyProtection="1">
      <alignment horizontal="right" vertical="center" wrapText="1"/>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4" xfId="50" applyNumberFormat="1" applyFont="1" applyFill="1" applyBorder="1" applyAlignment="1" applyProtection="1">
      <alignment horizontal="left" vertical="center"/>
    </xf>
    <xf numFmtId="0" fontId="6" fillId="0" borderId="7"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4" fontId="5" fillId="0" borderId="6" xfId="50" applyNumberFormat="1" applyFont="1" applyFill="1" applyBorder="1" applyAlignment="1" applyProtection="1">
      <alignment horizontal="right" vertical="center" wrapText="1"/>
    </xf>
    <xf numFmtId="4" fontId="5" fillId="0" borderId="9" xfId="50" applyNumberFormat="1" applyFont="1" applyFill="1" applyBorder="1" applyAlignment="1" applyProtection="1">
      <alignment horizontal="right" vertical="center" wrapText="1"/>
    </xf>
    <xf numFmtId="4" fontId="5" fillId="0" borderId="10" xfId="50" applyNumberFormat="1" applyFont="1" applyFill="1" applyBorder="1" applyAlignment="1" applyProtection="1">
      <alignment horizontal="right" vertical="center" wrapText="1"/>
    </xf>
    <xf numFmtId="49" fontId="12" fillId="0" borderId="11" xfId="0" applyNumberFormat="1" applyFont="1" applyBorder="1" applyAlignment="1">
      <alignment horizontal="left" vertical="center"/>
    </xf>
    <xf numFmtId="0" fontId="11" fillId="0" borderId="12" xfId="0" applyFont="1" applyFill="1" applyBorder="1" applyAlignment="1">
      <alignment vertical="center"/>
    </xf>
    <xf numFmtId="0" fontId="13" fillId="0" borderId="0" xfId="50" applyFont="1" applyFill="1" applyAlignment="1">
      <alignment horizontal="right"/>
    </xf>
    <xf numFmtId="0" fontId="5" fillId="0" borderId="4" xfId="50" applyNumberFormat="1" applyFont="1" applyFill="1" applyBorder="1" applyAlignment="1" applyProtection="1">
      <alignment horizontal="right"/>
    </xf>
    <xf numFmtId="0" fontId="14" fillId="0" borderId="0" xfId="50" applyFont="1" applyFill="1" applyAlignment="1">
      <alignment horizontal="right" vertical="center"/>
    </xf>
    <xf numFmtId="0" fontId="14" fillId="0" borderId="0" xfId="50" applyFont="1" applyFill="1" applyAlignment="1">
      <alignment vertical="center"/>
    </xf>
    <xf numFmtId="0" fontId="13" fillId="0" borderId="0" xfId="50" applyFont="1" applyAlignment="1">
      <alignment horizontal="right"/>
    </xf>
    <xf numFmtId="0" fontId="3" fillId="0" borderId="0" xfId="50" applyFont="1" applyFill="1" applyAlignment="1">
      <alignment horizontal="centerContinuous" vertical="center"/>
    </xf>
    <xf numFmtId="0" fontId="15" fillId="0" borderId="0" xfId="50" applyFont="1" applyFill="1" applyAlignment="1">
      <alignment horizontal="centerContinuous" vertical="center"/>
    </xf>
    <xf numFmtId="0" fontId="14"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3" xfId="50" applyFont="1" applyFill="1" applyBorder="1" applyAlignment="1">
      <alignment vertical="center"/>
    </xf>
    <xf numFmtId="4" fontId="5" fillId="0" borderId="2" xfId="49" applyNumberFormat="1" applyFont="1" applyFill="1" applyBorder="1" applyAlignment="1" applyProtection="1">
      <alignment horizontal="center" vertical="center" wrapText="1"/>
    </xf>
    <xf numFmtId="0" fontId="5" fillId="0" borderId="5" xfId="50" applyFont="1" applyBorder="1" applyAlignment="1">
      <alignment vertical="center" wrapText="1"/>
    </xf>
    <xf numFmtId="4" fontId="5" fillId="0" borderId="5" xfId="50" applyNumberFormat="1" applyFont="1" applyBorder="1" applyAlignment="1">
      <alignment vertical="center" wrapText="1"/>
    </xf>
    <xf numFmtId="0" fontId="5" fillId="0" borderId="10" xfId="50" applyFont="1" applyBorder="1" applyAlignment="1">
      <alignment vertical="center"/>
    </xf>
    <xf numFmtId="4" fontId="5" fillId="0" borderId="1" xfId="49" applyNumberFormat="1" applyFont="1" applyFill="1" applyBorder="1" applyAlignment="1" applyProtection="1">
      <alignment horizontal="center" vertical="center" wrapText="1"/>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10" xfId="50" applyFont="1" applyBorder="1" applyAlignment="1">
      <alignment horizontal="left" vertical="center"/>
    </xf>
    <xf numFmtId="4" fontId="5" fillId="0" borderId="14" xfId="50" applyNumberFormat="1" applyFont="1" applyFill="1" applyBorder="1" applyAlignment="1" applyProtection="1">
      <alignment horizontal="right" vertical="center" wrapText="1"/>
    </xf>
    <xf numFmtId="0" fontId="5" fillId="0" borderId="10" xfId="50" applyFont="1" applyFill="1" applyBorder="1" applyAlignment="1">
      <alignment vertical="center"/>
    </xf>
    <xf numFmtId="0" fontId="5" fillId="0" borderId="6" xfId="50" applyFont="1" applyFill="1" applyBorder="1" applyAlignment="1">
      <alignment vertical="center" wrapText="1"/>
    </xf>
    <xf numFmtId="4" fontId="0" fillId="0" borderId="6" xfId="50" applyNumberFormat="1" applyFont="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4" fillId="0" borderId="0" xfId="50" applyFont="1" applyFill="1"/>
    <xf numFmtId="0" fontId="3" fillId="0" borderId="0" xfId="50" applyFont="1" applyFill="1" applyAlignment="1">
      <alignment horizontal="centerContinuous"/>
    </xf>
    <xf numFmtId="0" fontId="16"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12" fillId="0" borderId="1" xfId="0" applyNumberFormat="1" applyFont="1" applyBorder="1" applyAlignment="1">
      <alignment horizontal="left" vertical="center"/>
    </xf>
    <xf numFmtId="0" fontId="6" fillId="0" borderId="8"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49" fontId="5" fillId="0" borderId="10"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8" fillId="0" borderId="7" xfId="50" applyFont="1" applyFill="1" applyBorder="1" applyAlignment="1">
      <alignment horizontal="left" vertical="center" wrapText="1"/>
    </xf>
    <xf numFmtId="0" fontId="8" fillId="0" borderId="0" xfId="50" applyFont="1" applyFill="1" applyAlignment="1">
      <alignment horizontal="left" vertical="center" wrapText="1"/>
    </xf>
    <xf numFmtId="0" fontId="16" fillId="0" borderId="0" xfId="50" applyFont="1" applyFill="1" applyAlignment="1">
      <alignment horizontal="centerContinuous"/>
    </xf>
    <xf numFmtId="0" fontId="14" fillId="0" borderId="0" xfId="50" applyFont="1"/>
    <xf numFmtId="0" fontId="6" fillId="0" borderId="10"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0" xfId="50" applyNumberFormat="1" applyFont="1" applyFill="1" applyBorder="1" applyAlignment="1" applyProtection="1"/>
    <xf numFmtId="0" fontId="13" fillId="0" borderId="0" xfId="50" applyFont="1" applyAlignment="1">
      <alignment horizontal="center" vertical="center"/>
    </xf>
    <xf numFmtId="0" fontId="6" fillId="0" borderId="13"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xf>
    <xf numFmtId="0" fontId="6" fillId="0" borderId="16" xfId="50" applyNumberFormat="1" applyFont="1" applyFill="1" applyBorder="1" applyAlignment="1" applyProtection="1">
      <alignment horizontal="center" vertical="center" wrapText="1"/>
    </xf>
    <xf numFmtId="0" fontId="13" fillId="0" borderId="0" xfId="50" applyFont="1" applyAlignment="1">
      <alignment horizontal="right" vertical="center"/>
    </xf>
    <xf numFmtId="49" fontId="17" fillId="0" borderId="0" xfId="50" applyNumberFormat="1" applyFont="1" applyFill="1" applyAlignment="1" applyProtection="1">
      <alignment horizontal="centerContinuous"/>
    </xf>
    <xf numFmtId="0" fontId="16"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Border="1" applyAlignment="1">
      <alignment vertical="center"/>
    </xf>
    <xf numFmtId="0" fontId="5" fillId="0" borderId="1" xfId="50" applyFont="1" applyFill="1" applyBorder="1" applyAlignment="1">
      <alignment vertical="center"/>
    </xf>
    <xf numFmtId="49" fontId="3"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right"/>
    </xf>
    <xf numFmtId="0" fontId="6" fillId="0" borderId="9" xfId="50" applyNumberFormat="1" applyFont="1" applyFill="1" applyBorder="1" applyAlignment="1" applyProtection="1">
      <alignment horizontal="center" vertical="center"/>
    </xf>
    <xf numFmtId="4" fontId="5" fillId="0" borderId="5" xfId="50" applyNumberFormat="1" applyFont="1" applyFill="1" applyBorder="1" applyAlignment="1" applyProtection="1">
      <alignment horizontal="right" vertical="center"/>
    </xf>
    <xf numFmtId="0" fontId="14"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14" fillId="0" borderId="0" xfId="49" applyFont="1" applyAlignment="1">
      <alignment wrapText="1"/>
    </xf>
    <xf numFmtId="0" fontId="3" fillId="0" borderId="0" xfId="49" applyNumberFormat="1" applyFont="1" applyFill="1" applyAlignment="1" applyProtection="1">
      <alignment horizontal="centerContinuous"/>
    </xf>
    <xf numFmtId="0" fontId="14" fillId="0" borderId="0" xfId="49" applyFont="1" applyAlignment="1">
      <alignment horizontal="centerContinuous"/>
    </xf>
    <xf numFmtId="0" fontId="14"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14" xfId="49" applyNumberFormat="1" applyFont="1" applyFill="1" applyBorder="1" applyAlignment="1">
      <alignment horizontal="right" vertical="center" wrapText="1"/>
    </xf>
    <xf numFmtId="4" fontId="5" fillId="0" borderId="3"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10"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0" fontId="5" fillId="0" borderId="4" xfId="50" applyNumberFormat="1" applyFont="1" applyFill="1" applyBorder="1" applyAlignment="1" applyProtection="1">
      <alignment horizontal="left" vertical="center"/>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0"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0" fontId="5" fillId="0" borderId="1" xfId="49" applyFont="1" applyBorder="1" applyAlignment="1">
      <alignment horizontal="center" vertical="center"/>
    </xf>
    <xf numFmtId="0" fontId="18" fillId="0" borderId="1" xfId="0" applyFont="1" applyFill="1" applyBorder="1" applyAlignment="1">
      <alignment vertical="center"/>
    </xf>
    <xf numFmtId="4" fontId="5" fillId="0" borderId="6"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7" xfId="49" applyBorder="1" applyAlignment="1">
      <alignment wrapText="1"/>
    </xf>
    <xf numFmtId="0" fontId="14" fillId="0" borderId="0" xfId="49"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F15" sqref="F15"/>
    </sheetView>
  </sheetViews>
  <sheetFormatPr defaultColWidth="6.875" defaultRowHeight="20.1" customHeight="1"/>
  <cols>
    <col min="1" max="1" width="21.625" style="122" customWidth="1"/>
    <col min="2" max="2" width="17.375" style="122" customWidth="1"/>
    <col min="3" max="3" width="20.5" style="122" customWidth="1"/>
    <col min="4" max="4" width="15.125" style="122" customWidth="1"/>
    <col min="5" max="5" width="15.25" style="122" customWidth="1"/>
    <col min="6" max="7" width="16.25" style="122" customWidth="1"/>
    <col min="8" max="16384" width="6.875" style="123"/>
  </cols>
  <sheetData>
    <row r="1" s="121" customFormat="1" customHeight="1" spans="1:7">
      <c r="A1" s="124" t="s">
        <v>311</v>
      </c>
      <c r="B1" s="125"/>
      <c r="C1" s="125"/>
      <c r="D1" s="125"/>
      <c r="E1" s="125"/>
      <c r="F1" s="125"/>
      <c r="G1" s="125"/>
    </row>
    <row r="2" s="121" customFormat="1" ht="39" customHeight="1" spans="1:7">
      <c r="A2" s="126" t="s">
        <v>312</v>
      </c>
      <c r="B2" s="127"/>
      <c r="C2" s="127"/>
      <c r="D2" s="127"/>
      <c r="E2" s="127"/>
      <c r="F2" s="127"/>
      <c r="G2" s="127"/>
    </row>
    <row r="3" s="121" customFormat="1" customHeight="1" spans="1:7">
      <c r="A3" s="128"/>
      <c r="B3" s="125"/>
      <c r="C3" s="125"/>
      <c r="D3" s="125"/>
      <c r="E3" s="125"/>
      <c r="F3" s="125"/>
      <c r="G3" s="125"/>
    </row>
    <row r="4" s="121" customFormat="1" ht="30.75" customHeight="1" spans="1:7">
      <c r="A4" s="129"/>
      <c r="B4" s="130"/>
      <c r="C4" s="130"/>
      <c r="D4" s="130"/>
      <c r="E4" s="130"/>
      <c r="F4" s="130"/>
      <c r="G4" s="131" t="s">
        <v>313</v>
      </c>
    </row>
    <row r="5" s="121" customFormat="1" customHeight="1" spans="1:7">
      <c r="A5" s="132" t="s">
        <v>314</v>
      </c>
      <c r="B5" s="132"/>
      <c r="C5" s="132" t="s">
        <v>315</v>
      </c>
      <c r="D5" s="132"/>
      <c r="E5" s="132"/>
      <c r="F5" s="132"/>
      <c r="G5" s="132"/>
    </row>
    <row r="6" s="121" customFormat="1" ht="45" customHeight="1" spans="1:7">
      <c r="A6" s="133" t="s">
        <v>316</v>
      </c>
      <c r="B6" s="133" t="s">
        <v>317</v>
      </c>
      <c r="C6" s="133" t="s">
        <v>316</v>
      </c>
      <c r="D6" s="133" t="s">
        <v>318</v>
      </c>
      <c r="E6" s="133" t="s">
        <v>319</v>
      </c>
      <c r="F6" s="133" t="s">
        <v>320</v>
      </c>
      <c r="G6" s="133" t="s">
        <v>321</v>
      </c>
    </row>
    <row r="7" s="121" customFormat="1" customHeight="1" spans="1:7">
      <c r="A7" s="134" t="s">
        <v>322</v>
      </c>
      <c r="B7" s="135">
        <f>B8+B9+B10</f>
        <v>7401.63</v>
      </c>
      <c r="C7" s="136" t="s">
        <v>323</v>
      </c>
      <c r="D7" s="137">
        <f>E7+F7+G7</f>
        <v>12951.71</v>
      </c>
      <c r="E7" s="137">
        <f>SUM(E8:E13)</f>
        <v>9629.07</v>
      </c>
      <c r="F7" s="137">
        <f t="shared" ref="F7:G7" si="0">SUM(F8:F13)</f>
        <v>3322.64</v>
      </c>
      <c r="G7" s="137">
        <f t="shared" si="0"/>
        <v>0</v>
      </c>
    </row>
    <row r="8" s="121" customFormat="1" customHeight="1" spans="1:7">
      <c r="A8" s="138" t="s">
        <v>324</v>
      </c>
      <c r="B8" s="139">
        <v>4486.07</v>
      </c>
      <c r="C8" s="140" t="s">
        <v>325</v>
      </c>
      <c r="D8" s="137">
        <f t="shared" ref="D8:D14" si="1">E8+F8+G8</f>
        <v>435.64</v>
      </c>
      <c r="E8" s="141">
        <f>4.36+431.28</f>
        <v>435.64</v>
      </c>
      <c r="F8" s="141"/>
      <c r="G8" s="141"/>
    </row>
    <row r="9" s="121" customFormat="1" customHeight="1" spans="1:7">
      <c r="A9" s="138" t="s">
        <v>326</v>
      </c>
      <c r="B9" s="142">
        <v>2915.56</v>
      </c>
      <c r="C9" s="140" t="s">
        <v>327</v>
      </c>
      <c r="D9" s="137">
        <f t="shared" si="1"/>
        <v>136.66</v>
      </c>
      <c r="E9" s="141">
        <v>136.66</v>
      </c>
      <c r="F9" s="141"/>
      <c r="G9" s="141"/>
    </row>
    <row r="10" s="121" customFormat="1" customHeight="1" spans="1:7">
      <c r="A10" s="143" t="s">
        <v>328</v>
      </c>
      <c r="B10" s="144"/>
      <c r="C10" s="140" t="s">
        <v>329</v>
      </c>
      <c r="D10" s="137">
        <f t="shared" si="1"/>
        <v>8907.92</v>
      </c>
      <c r="E10" s="141">
        <f>5130.28+3777.64</f>
        <v>8907.92</v>
      </c>
      <c r="F10" s="141"/>
      <c r="G10" s="141"/>
    </row>
    <row r="11" s="121" customFormat="1" customHeight="1" spans="1:7">
      <c r="A11" s="145" t="s">
        <v>330</v>
      </c>
      <c r="B11" s="135">
        <f>B12+B13+B14</f>
        <v>5550.08</v>
      </c>
      <c r="C11" s="140" t="s">
        <v>331</v>
      </c>
      <c r="D11" s="137">
        <f t="shared" si="1"/>
        <v>140.49</v>
      </c>
      <c r="E11" s="141">
        <v>140.49</v>
      </c>
      <c r="F11" s="141"/>
      <c r="G11" s="141"/>
    </row>
    <row r="12" s="121" customFormat="1" customHeight="1" spans="1:7">
      <c r="A12" s="143" t="s">
        <v>324</v>
      </c>
      <c r="B12" s="139">
        <v>5143</v>
      </c>
      <c r="C12" s="146" t="s">
        <v>332</v>
      </c>
      <c r="D12" s="137">
        <f t="shared" si="1"/>
        <v>3322.64</v>
      </c>
      <c r="E12" s="141"/>
      <c r="F12" s="141">
        <f>407.08+2915.56</f>
        <v>3322.64</v>
      </c>
      <c r="G12" s="141"/>
    </row>
    <row r="13" s="121" customFormat="1" customHeight="1" spans="1:7">
      <c r="A13" s="143" t="s">
        <v>326</v>
      </c>
      <c r="B13" s="142">
        <v>407.08</v>
      </c>
      <c r="C13" s="147" t="s">
        <v>333</v>
      </c>
      <c r="D13" s="137">
        <f t="shared" si="1"/>
        <v>8.36</v>
      </c>
      <c r="E13" s="141">
        <v>8.36</v>
      </c>
      <c r="F13" s="141"/>
      <c r="G13" s="141"/>
    </row>
    <row r="14" s="121" customFormat="1" customHeight="1" spans="1:13">
      <c r="A14" s="138" t="s">
        <v>328</v>
      </c>
      <c r="B14" s="144"/>
      <c r="C14" s="147"/>
      <c r="D14" s="137">
        <f t="shared" si="1"/>
        <v>0</v>
      </c>
      <c r="E14" s="141"/>
      <c r="F14" s="141"/>
      <c r="G14" s="141"/>
      <c r="M14" s="156"/>
    </row>
    <row r="15" s="121" customFormat="1" customHeight="1" spans="1:7">
      <c r="A15" s="145"/>
      <c r="B15" s="148"/>
      <c r="C15" s="149"/>
      <c r="D15" s="150"/>
      <c r="E15" s="150"/>
      <c r="F15" s="150"/>
      <c r="G15" s="150"/>
    </row>
    <row r="16" s="121" customFormat="1" customHeight="1" spans="1:7">
      <c r="A16" s="145"/>
      <c r="B16" s="148"/>
      <c r="C16" s="148" t="s">
        <v>334</v>
      </c>
      <c r="D16" s="151">
        <f>E16+F16+G16</f>
        <v>0</v>
      </c>
      <c r="E16" s="152">
        <f>B8+B12-E7</f>
        <v>0</v>
      </c>
      <c r="F16" s="152">
        <f>B9+B13-F7</f>
        <v>0</v>
      </c>
      <c r="G16" s="152">
        <f>B10+B14-G7</f>
        <v>0</v>
      </c>
    </row>
    <row r="17" s="121" customFormat="1" customHeight="1" spans="1:7">
      <c r="A17" s="145"/>
      <c r="B17" s="148"/>
      <c r="C17" s="148"/>
      <c r="D17" s="152"/>
      <c r="E17" s="152"/>
      <c r="F17" s="152"/>
      <c r="G17" s="153"/>
    </row>
    <row r="18" s="121" customFormat="1" customHeight="1" spans="1:7">
      <c r="A18" s="145" t="s">
        <v>335</v>
      </c>
      <c r="B18" s="153">
        <f>B7+B11</f>
        <v>12951.71</v>
      </c>
      <c r="C18" s="154" t="s">
        <v>336</v>
      </c>
      <c r="D18" s="152">
        <f>SUM(D7+D16)</f>
        <v>12951.71</v>
      </c>
      <c r="E18" s="152">
        <f>SUM(E7+E16)</f>
        <v>9629.07</v>
      </c>
      <c r="F18" s="152">
        <f>SUM(F7+F16)</f>
        <v>3322.64</v>
      </c>
      <c r="G18" s="152">
        <f>SUM(G7+G16)</f>
        <v>0</v>
      </c>
    </row>
    <row r="19" customHeight="1" spans="1:6">
      <c r="A19" s="155"/>
      <c r="B19" s="155"/>
      <c r="C19" s="155"/>
      <c r="D19" s="155"/>
      <c r="E19" s="155"/>
      <c r="F19" s="155"/>
    </row>
  </sheetData>
  <mergeCells count="2">
    <mergeCell ref="A5:B5"/>
    <mergeCell ref="C5:G5"/>
  </mergeCells>
  <printOptions horizontalCentered="1"/>
  <pageMargins left="0" right="0" top="0" bottom="0" header="0.499305555555556" footer="0.499305555555556"/>
  <pageSetup paperSize="9" scale="9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topLeftCell="A25" workbookViewId="0">
      <selection activeCell="A35" sqref="A35:F35"/>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16384" width="6.875" style="1"/>
  </cols>
  <sheetData>
    <row r="1" ht="20.1" customHeight="1" spans="1:1">
      <c r="A1" s="2" t="s">
        <v>337</v>
      </c>
    </row>
    <row r="2" ht="42" customHeight="1" spans="1:6">
      <c r="A2" s="117" t="s">
        <v>338</v>
      </c>
      <c r="B2" s="81"/>
      <c r="C2" s="81"/>
      <c r="D2" s="81"/>
      <c r="E2" s="81"/>
      <c r="F2" s="81"/>
    </row>
    <row r="3" ht="20.1" customHeight="1" spans="1:6">
      <c r="A3" s="92"/>
      <c r="B3" s="81"/>
      <c r="C3" s="81"/>
      <c r="D3" s="81"/>
      <c r="E3" s="81"/>
      <c r="F3" s="81"/>
    </row>
    <row r="4" ht="30.75" customHeight="1" spans="1:6">
      <c r="A4" s="10"/>
      <c r="B4" s="9"/>
      <c r="C4" s="9"/>
      <c r="D4" s="9"/>
      <c r="E4" s="9"/>
      <c r="F4" s="118" t="s">
        <v>313</v>
      </c>
    </row>
    <row r="5" ht="20.1" customHeight="1" spans="1:6">
      <c r="A5" s="32" t="s">
        <v>339</v>
      </c>
      <c r="B5" s="32"/>
      <c r="C5" s="119" t="s">
        <v>340</v>
      </c>
      <c r="D5" s="32" t="s">
        <v>341</v>
      </c>
      <c r="E5" s="32"/>
      <c r="F5" s="32"/>
    </row>
    <row r="6" ht="20.1" customHeight="1" spans="1:6">
      <c r="A6" s="55" t="s">
        <v>342</v>
      </c>
      <c r="B6" s="55" t="s">
        <v>343</v>
      </c>
      <c r="C6" s="32"/>
      <c r="D6" s="55" t="s">
        <v>344</v>
      </c>
      <c r="E6" s="55" t="s">
        <v>345</v>
      </c>
      <c r="F6" s="55" t="s">
        <v>346</v>
      </c>
    </row>
    <row r="7" ht="20.1" customHeight="1" spans="1:6">
      <c r="A7" s="55"/>
      <c r="B7" s="97" t="s">
        <v>318</v>
      </c>
      <c r="C7" s="55">
        <f>C8+C15+C21+C32</f>
        <v>3657.93</v>
      </c>
      <c r="D7" s="55">
        <f t="shared" ref="D7:F7" si="0">D8+D15+D21+D32</f>
        <v>4486.07</v>
      </c>
      <c r="E7" s="55">
        <f t="shared" si="0"/>
        <v>3007.34</v>
      </c>
      <c r="F7" s="55">
        <f t="shared" si="0"/>
        <v>1478.73</v>
      </c>
    </row>
    <row r="8" ht="20.1" customHeight="1" spans="1:6">
      <c r="A8" s="14">
        <v>208</v>
      </c>
      <c r="B8" s="37" t="s">
        <v>325</v>
      </c>
      <c r="C8" s="55">
        <f>C9</f>
        <v>362.64</v>
      </c>
      <c r="D8" s="97">
        <f t="shared" ref="D8:D20" si="1">E8+F8</f>
        <v>431.28</v>
      </c>
      <c r="E8" s="55">
        <f>E9</f>
        <v>431.28</v>
      </c>
      <c r="F8" s="96"/>
    </row>
    <row r="9" ht="20.1" customHeight="1" spans="1:6">
      <c r="A9" s="19">
        <v>20805</v>
      </c>
      <c r="B9" s="20" t="s">
        <v>347</v>
      </c>
      <c r="C9" s="55">
        <f>SUM(C10:C14)</f>
        <v>362.64</v>
      </c>
      <c r="D9" s="97">
        <f t="shared" si="1"/>
        <v>431.28</v>
      </c>
      <c r="E9" s="55">
        <f>E12+E13+E14</f>
        <v>431.28</v>
      </c>
      <c r="F9" s="96"/>
    </row>
    <row r="10" ht="20.1" customHeight="1" spans="1:6">
      <c r="A10" s="19">
        <v>2080501</v>
      </c>
      <c r="B10" s="20" t="s">
        <v>348</v>
      </c>
      <c r="C10" s="55">
        <v>22.96</v>
      </c>
      <c r="D10" s="97">
        <f t="shared" si="1"/>
        <v>0</v>
      </c>
      <c r="E10" s="55">
        <v>0</v>
      </c>
      <c r="F10" s="96"/>
    </row>
    <row r="11" ht="20.1" customHeight="1" spans="1:6">
      <c r="A11" s="19">
        <v>2080502</v>
      </c>
      <c r="B11" s="20" t="s">
        <v>349</v>
      </c>
      <c r="C11" s="55">
        <v>38.23</v>
      </c>
      <c r="D11" s="97">
        <f t="shared" si="1"/>
        <v>0</v>
      </c>
      <c r="E11" s="55">
        <v>0</v>
      </c>
      <c r="F11" s="96"/>
    </row>
    <row r="12" ht="20.1" customHeight="1" spans="1:6">
      <c r="A12" s="19">
        <v>2080505</v>
      </c>
      <c r="B12" s="20" t="s">
        <v>350</v>
      </c>
      <c r="C12" s="55">
        <v>215.32</v>
      </c>
      <c r="D12" s="97">
        <f t="shared" si="1"/>
        <v>234.15</v>
      </c>
      <c r="E12" s="55">
        <v>234.15</v>
      </c>
      <c r="F12" s="96"/>
    </row>
    <row r="13" ht="20.1" customHeight="1" spans="1:6">
      <c r="A13" s="19">
        <v>2080506</v>
      </c>
      <c r="B13" s="20" t="s">
        <v>351</v>
      </c>
      <c r="C13" s="55">
        <v>86.13</v>
      </c>
      <c r="D13" s="97">
        <f t="shared" si="1"/>
        <v>93.66</v>
      </c>
      <c r="E13" s="55">
        <v>93.66</v>
      </c>
      <c r="F13" s="96"/>
    </row>
    <row r="14" ht="20.1" customHeight="1" spans="1:6">
      <c r="A14" s="19">
        <v>2080599</v>
      </c>
      <c r="B14" s="20" t="s">
        <v>352</v>
      </c>
      <c r="C14" s="55">
        <v>0</v>
      </c>
      <c r="D14" s="97">
        <f t="shared" si="1"/>
        <v>103.47</v>
      </c>
      <c r="E14" s="55">
        <v>103.47</v>
      </c>
      <c r="F14" s="96"/>
    </row>
    <row r="15" ht="20.1" customHeight="1" spans="1:6">
      <c r="A15" s="19">
        <v>210</v>
      </c>
      <c r="B15" s="37" t="s">
        <v>327</v>
      </c>
      <c r="C15" s="55">
        <v>141.25</v>
      </c>
      <c r="D15" s="97">
        <f t="shared" si="1"/>
        <v>136.66</v>
      </c>
      <c r="E15" s="55">
        <f>E16</f>
        <v>136.66</v>
      </c>
      <c r="F15" s="96"/>
    </row>
    <row r="16" ht="20.1" customHeight="1" spans="1:6">
      <c r="A16" s="19">
        <v>21011</v>
      </c>
      <c r="B16" s="20" t="s">
        <v>353</v>
      </c>
      <c r="C16" s="55">
        <v>141.25</v>
      </c>
      <c r="D16" s="97">
        <f t="shared" si="1"/>
        <v>136.66</v>
      </c>
      <c r="E16" s="55">
        <f>SUM(E17:E20)</f>
        <v>136.66</v>
      </c>
      <c r="F16" s="96"/>
    </row>
    <row r="17" ht="20.1" customHeight="1" spans="1:6">
      <c r="A17" s="19">
        <v>2101101</v>
      </c>
      <c r="B17" s="20" t="s">
        <v>354</v>
      </c>
      <c r="C17" s="55">
        <v>23.36</v>
      </c>
      <c r="D17" s="97">
        <f t="shared" si="1"/>
        <v>22.62</v>
      </c>
      <c r="E17" s="55">
        <v>22.62</v>
      </c>
      <c r="F17" s="96"/>
    </row>
    <row r="18" ht="20.1" customHeight="1" spans="1:6">
      <c r="A18" s="19">
        <v>2101102</v>
      </c>
      <c r="B18" s="20" t="s">
        <v>355</v>
      </c>
      <c r="C18" s="55">
        <v>81.37</v>
      </c>
      <c r="D18" s="97">
        <f t="shared" si="1"/>
        <v>88.6</v>
      </c>
      <c r="E18" s="55">
        <v>88.6</v>
      </c>
      <c r="F18" s="96"/>
    </row>
    <row r="19" ht="20.1" customHeight="1" spans="1:6">
      <c r="A19" s="19">
        <v>2101103</v>
      </c>
      <c r="B19" s="20" t="s">
        <v>356</v>
      </c>
      <c r="C19" s="55">
        <v>9</v>
      </c>
      <c r="D19" s="97">
        <f t="shared" si="1"/>
        <v>4.8</v>
      </c>
      <c r="E19" s="55">
        <v>4.8</v>
      </c>
      <c r="F19" s="96"/>
    </row>
    <row r="20" ht="20.1" customHeight="1" spans="1:6">
      <c r="A20" s="19">
        <v>2101199</v>
      </c>
      <c r="B20" s="20" t="s">
        <v>357</v>
      </c>
      <c r="C20" s="55">
        <v>27.52</v>
      </c>
      <c r="D20" s="97">
        <f t="shared" si="1"/>
        <v>20.64</v>
      </c>
      <c r="E20" s="55">
        <v>20.64</v>
      </c>
      <c r="F20" s="96"/>
    </row>
    <row r="21" ht="20.1" customHeight="1" spans="1:6">
      <c r="A21" s="19">
        <v>220</v>
      </c>
      <c r="B21" s="37" t="s">
        <v>329</v>
      </c>
      <c r="C21" s="55">
        <f>C22</f>
        <v>3026.8</v>
      </c>
      <c r="D21" s="97">
        <f t="shared" ref="D21:D34" si="2">E21+F21</f>
        <v>3777.64</v>
      </c>
      <c r="E21" s="55">
        <f>E22</f>
        <v>2298.91</v>
      </c>
      <c r="F21" s="55">
        <f>F22</f>
        <v>1478.73</v>
      </c>
    </row>
    <row r="22" ht="20.1" customHeight="1" spans="1:6">
      <c r="A22" s="19">
        <v>22001</v>
      </c>
      <c r="B22" s="20" t="s">
        <v>358</v>
      </c>
      <c r="C22" s="55">
        <f>SUM(C23:C31)</f>
        <v>3026.8</v>
      </c>
      <c r="D22" s="97">
        <f t="shared" si="2"/>
        <v>3777.64</v>
      </c>
      <c r="E22" s="55">
        <f>SUM(E23:E31)</f>
        <v>2298.91</v>
      </c>
      <c r="F22" s="55">
        <f>SUM(F23:F31)</f>
        <v>1478.73</v>
      </c>
    </row>
    <row r="23" ht="20.1" customHeight="1" spans="1:6">
      <c r="A23" s="19">
        <v>2200101</v>
      </c>
      <c r="B23" s="20" t="s">
        <v>359</v>
      </c>
      <c r="C23" s="55">
        <v>426.04</v>
      </c>
      <c r="D23" s="97">
        <f t="shared" si="2"/>
        <v>481.02</v>
      </c>
      <c r="E23" s="55">
        <v>481.02</v>
      </c>
      <c r="F23" s="120"/>
    </row>
    <row r="24" ht="20.1" customHeight="1" spans="1:6">
      <c r="A24" s="19">
        <v>2200102</v>
      </c>
      <c r="B24" s="20" t="s">
        <v>360</v>
      </c>
      <c r="C24" s="55">
        <v>104.8</v>
      </c>
      <c r="D24" s="97">
        <f t="shared" si="2"/>
        <v>147.39</v>
      </c>
      <c r="E24" s="55"/>
      <c r="F24" s="55">
        <v>147.39</v>
      </c>
    </row>
    <row r="25" ht="20.1" customHeight="1" spans="1:6">
      <c r="A25" s="19">
        <v>2200104</v>
      </c>
      <c r="B25" s="20" t="s">
        <v>361</v>
      </c>
      <c r="C25" s="55">
        <v>50</v>
      </c>
      <c r="D25" s="97">
        <f t="shared" si="2"/>
        <v>0</v>
      </c>
      <c r="E25" s="55"/>
      <c r="F25" s="55">
        <v>0</v>
      </c>
    </row>
    <row r="26" ht="20.1" customHeight="1" spans="1:6">
      <c r="A26" s="19">
        <v>2200105</v>
      </c>
      <c r="B26" s="20" t="s">
        <v>362</v>
      </c>
      <c r="C26" s="55">
        <v>25</v>
      </c>
      <c r="D26" s="97">
        <f t="shared" si="2"/>
        <v>0</v>
      </c>
      <c r="E26" s="55"/>
      <c r="F26" s="55">
        <v>0</v>
      </c>
    </row>
    <row r="27" ht="20.1" customHeight="1" spans="1:6">
      <c r="A27" s="19">
        <v>2200106</v>
      </c>
      <c r="B27" s="20" t="s">
        <v>363</v>
      </c>
      <c r="C27" s="55">
        <v>173.8</v>
      </c>
      <c r="D27" s="97">
        <f t="shared" si="2"/>
        <v>200</v>
      </c>
      <c r="E27" s="55"/>
      <c r="F27" s="55">
        <v>200</v>
      </c>
    </row>
    <row r="28" ht="20.1" customHeight="1" spans="1:6">
      <c r="A28" s="19">
        <v>2200112</v>
      </c>
      <c r="B28" s="20" t="s">
        <v>364</v>
      </c>
      <c r="C28" s="55">
        <v>0</v>
      </c>
      <c r="D28" s="97">
        <f t="shared" si="2"/>
        <v>20</v>
      </c>
      <c r="E28" s="55"/>
      <c r="F28" s="55">
        <v>20</v>
      </c>
    </row>
    <row r="29" ht="20.1" customHeight="1" spans="1:6">
      <c r="A29" s="19">
        <v>2200114</v>
      </c>
      <c r="B29" s="20" t="s">
        <v>365</v>
      </c>
      <c r="C29" s="55">
        <v>150</v>
      </c>
      <c r="D29" s="97">
        <f t="shared" si="2"/>
        <v>300</v>
      </c>
      <c r="E29" s="55"/>
      <c r="F29" s="55">
        <v>300</v>
      </c>
    </row>
    <row r="30" ht="20.1" customHeight="1" spans="1:6">
      <c r="A30" s="19">
        <v>2200150</v>
      </c>
      <c r="B30" s="20" t="s">
        <v>366</v>
      </c>
      <c r="C30" s="55">
        <v>1305.04</v>
      </c>
      <c r="D30" s="97">
        <f t="shared" si="2"/>
        <v>1817.89</v>
      </c>
      <c r="E30" s="55">
        <v>1817.89</v>
      </c>
      <c r="F30" s="96"/>
    </row>
    <row r="31" ht="20.1" customHeight="1" spans="1:6">
      <c r="A31" s="19">
        <v>2200199</v>
      </c>
      <c r="B31" s="20" t="s">
        <v>367</v>
      </c>
      <c r="C31" s="55">
        <v>792.12</v>
      </c>
      <c r="D31" s="97">
        <f t="shared" si="2"/>
        <v>811.34</v>
      </c>
      <c r="E31" s="55"/>
      <c r="F31" s="96">
        <v>811.34</v>
      </c>
    </row>
    <row r="32" ht="20.1" customHeight="1" spans="1:6">
      <c r="A32" s="19">
        <v>221</v>
      </c>
      <c r="B32" s="37" t="s">
        <v>331</v>
      </c>
      <c r="C32" s="55">
        <v>127.24</v>
      </c>
      <c r="D32" s="97">
        <f t="shared" si="2"/>
        <v>140.49</v>
      </c>
      <c r="E32" s="55">
        <f>E33</f>
        <v>140.49</v>
      </c>
      <c r="F32" s="96"/>
    </row>
    <row r="33" ht="20.1" customHeight="1" spans="1:6">
      <c r="A33" s="19">
        <v>22102</v>
      </c>
      <c r="B33" s="20" t="s">
        <v>368</v>
      </c>
      <c r="C33" s="55">
        <v>127.24</v>
      </c>
      <c r="D33" s="97">
        <f t="shared" si="2"/>
        <v>140.49</v>
      </c>
      <c r="E33" s="55">
        <v>140.49</v>
      </c>
      <c r="F33" s="120"/>
    </row>
    <row r="34" ht="20.1" customHeight="1" spans="1:6">
      <c r="A34" s="19">
        <v>2210201</v>
      </c>
      <c r="B34" s="20" t="s">
        <v>369</v>
      </c>
      <c r="C34" s="55">
        <v>127.24</v>
      </c>
      <c r="D34" s="97">
        <f t="shared" si="2"/>
        <v>140.49</v>
      </c>
      <c r="E34" s="55">
        <v>140.49</v>
      </c>
      <c r="F34" s="96"/>
    </row>
    <row r="35" ht="67.5" customHeight="1" spans="1:6">
      <c r="A35" s="90" t="s">
        <v>370</v>
      </c>
      <c r="B35" s="90"/>
      <c r="C35" s="90"/>
      <c r="D35" s="90"/>
      <c r="E35" s="90"/>
      <c r="F35" s="90"/>
    </row>
    <row r="36" customHeight="1" spans="1:6">
      <c r="A36" s="3"/>
      <c r="B36" s="3"/>
      <c r="C36" s="3"/>
      <c r="D36" s="3"/>
      <c r="E36" s="3"/>
      <c r="F36" s="3"/>
    </row>
    <row r="37" customHeight="1" spans="1:6">
      <c r="A37" s="3"/>
      <c r="B37" s="3"/>
      <c r="C37" s="3"/>
      <c r="D37" s="3"/>
      <c r="E37" s="3"/>
      <c r="F37" s="3"/>
    </row>
    <row r="38" customHeight="1" spans="1:6">
      <c r="A38" s="3"/>
      <c r="B38" s="3"/>
      <c r="C38" s="3"/>
      <c r="D38" s="3"/>
      <c r="E38" s="3"/>
      <c r="F38" s="3"/>
    </row>
    <row r="39" customHeight="1" spans="1:6">
      <c r="A39" s="3"/>
      <c r="B39" s="3"/>
      <c r="C39" s="3"/>
      <c r="E39" s="3"/>
      <c r="F39" s="3"/>
    </row>
    <row r="40" customHeight="1" spans="1:6">
      <c r="A40" s="3"/>
      <c r="B40" s="3"/>
      <c r="C40" s="3"/>
      <c r="E40" s="3"/>
      <c r="F40" s="3"/>
    </row>
    <row r="41" s="3" customFormat="1" customHeight="1"/>
  </sheetData>
  <mergeCells count="4">
    <mergeCell ref="A5:B5"/>
    <mergeCell ref="D5:F5"/>
    <mergeCell ref="A35:F35"/>
    <mergeCell ref="C5:C6"/>
  </mergeCells>
  <printOptions horizontalCentered="1"/>
  <pageMargins left="0" right="0" top="0.619444444444444" bottom="0.229861111111111" header="0.499305555555556" footer="0.169444444444444"/>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7"/>
  <sheetViews>
    <sheetView showGridLines="0" topLeftCell="A43" workbookViewId="0">
      <selection activeCell="A1" sqref="A1:E55"/>
    </sheetView>
  </sheetViews>
  <sheetFormatPr defaultColWidth="6.875" defaultRowHeight="20.1" customHeight="1"/>
  <cols>
    <col min="1" max="1" width="14.5" style="1" customWidth="1"/>
    <col min="2" max="2" width="33.375" style="1" customWidth="1"/>
    <col min="3" max="3" width="19.5" style="1" customWidth="1"/>
    <col min="4" max="5" width="20.625" style="1" customWidth="1"/>
    <col min="6" max="16384" width="6.875" style="1"/>
  </cols>
  <sheetData>
    <row r="1" customHeight="1" spans="1:5">
      <c r="A1" s="2" t="s">
        <v>371</v>
      </c>
      <c r="E1" s="107"/>
    </row>
    <row r="2" ht="34.5" customHeight="1" spans="1:5">
      <c r="A2" s="108" t="s">
        <v>372</v>
      </c>
      <c r="B2" s="109"/>
      <c r="C2" s="109"/>
      <c r="D2" s="109"/>
      <c r="E2" s="109"/>
    </row>
    <row r="3" customHeight="1" spans="1:5">
      <c r="A3" s="109"/>
      <c r="B3" s="109"/>
      <c r="C3" s="109"/>
      <c r="D3" s="109"/>
      <c r="E3" s="109"/>
    </row>
    <row r="4" s="93" customFormat="1" ht="30.75" customHeight="1" spans="1:5">
      <c r="A4" s="10"/>
      <c r="B4" s="9"/>
      <c r="C4" s="9"/>
      <c r="D4" s="9"/>
      <c r="E4" s="110" t="s">
        <v>313</v>
      </c>
    </row>
    <row r="5" s="93" customFormat="1" customHeight="1" spans="1:5">
      <c r="A5" s="32" t="s">
        <v>373</v>
      </c>
      <c r="B5" s="32"/>
      <c r="C5" s="32" t="s">
        <v>374</v>
      </c>
      <c r="D5" s="32"/>
      <c r="E5" s="32"/>
    </row>
    <row r="6" s="93" customFormat="1" customHeight="1" spans="1:5">
      <c r="A6" s="32" t="s">
        <v>342</v>
      </c>
      <c r="B6" s="32" t="s">
        <v>343</v>
      </c>
      <c r="C6" s="32" t="s">
        <v>318</v>
      </c>
      <c r="D6" s="32" t="s">
        <v>375</v>
      </c>
      <c r="E6" s="32" t="s">
        <v>376</v>
      </c>
    </row>
    <row r="7" s="93" customFormat="1" customHeight="1" spans="1:10">
      <c r="A7" s="111" t="s">
        <v>377</v>
      </c>
      <c r="B7" s="112" t="s">
        <v>378</v>
      </c>
      <c r="C7" s="28">
        <f>C8+C21+C48</f>
        <v>3007.34</v>
      </c>
      <c r="D7" s="28">
        <f>D8+D21+D48</f>
        <v>2540.15</v>
      </c>
      <c r="E7" s="28">
        <f>E8+E21+E48</f>
        <v>467.19</v>
      </c>
      <c r="J7" s="79"/>
    </row>
    <row r="8" s="93" customFormat="1" customHeight="1" spans="1:7">
      <c r="A8" s="113" t="s">
        <v>379</v>
      </c>
      <c r="B8" s="114" t="s">
        <v>380</v>
      </c>
      <c r="C8" s="71">
        <f>D8+E8</f>
        <v>2444.47</v>
      </c>
      <c r="D8" s="71">
        <f>SUM(D9:D20)</f>
        <v>2444.47</v>
      </c>
      <c r="E8" s="71">
        <f>SUM(E9:E20)</f>
        <v>0</v>
      </c>
      <c r="G8" s="79"/>
    </row>
    <row r="9" s="93" customFormat="1" customHeight="1" spans="1:11">
      <c r="A9" s="113" t="s">
        <v>381</v>
      </c>
      <c r="B9" s="114" t="s">
        <v>382</v>
      </c>
      <c r="C9" s="28">
        <f>D9+E9</f>
        <v>571.58</v>
      </c>
      <c r="D9" s="28">
        <v>571.58</v>
      </c>
      <c r="E9" s="28"/>
      <c r="F9" s="79"/>
      <c r="G9" s="79"/>
      <c r="K9" s="79"/>
    </row>
    <row r="10" s="93" customFormat="1" customHeight="1" spans="1:8">
      <c r="A10" s="113" t="s">
        <v>383</v>
      </c>
      <c r="B10" s="114" t="s">
        <v>384</v>
      </c>
      <c r="C10" s="28">
        <f t="shared" ref="C10:C55" si="0">D10+E10</f>
        <v>121.53</v>
      </c>
      <c r="D10" s="28">
        <v>121.53</v>
      </c>
      <c r="E10" s="28"/>
      <c r="F10" s="79"/>
      <c r="H10" s="79"/>
    </row>
    <row r="11" s="93" customFormat="1" customHeight="1" spans="1:8">
      <c r="A11" s="113" t="s">
        <v>385</v>
      </c>
      <c r="B11" s="114" t="s">
        <v>386</v>
      </c>
      <c r="C11" s="28">
        <f t="shared" si="0"/>
        <v>17.84</v>
      </c>
      <c r="D11" s="28">
        <v>17.84</v>
      </c>
      <c r="E11" s="28"/>
      <c r="F11" s="79"/>
      <c r="H11" s="79"/>
    </row>
    <row r="12" s="93" customFormat="1" customHeight="1" spans="1:8">
      <c r="A12" s="113" t="s">
        <v>387</v>
      </c>
      <c r="B12" s="114" t="s">
        <v>388</v>
      </c>
      <c r="C12" s="28">
        <f t="shared" si="0"/>
        <v>706.24</v>
      </c>
      <c r="D12" s="28">
        <v>706.24</v>
      </c>
      <c r="E12" s="28"/>
      <c r="F12" s="79"/>
      <c r="G12" s="79"/>
      <c r="H12" s="79"/>
    </row>
    <row r="13" s="93" customFormat="1" customHeight="1" spans="1:10">
      <c r="A13" s="113" t="s">
        <v>389</v>
      </c>
      <c r="B13" s="114" t="s">
        <v>390</v>
      </c>
      <c r="C13" s="28">
        <f t="shared" si="0"/>
        <v>234.15</v>
      </c>
      <c r="D13" s="28">
        <v>234.15</v>
      </c>
      <c r="E13" s="28"/>
      <c r="F13" s="79"/>
      <c r="J13" s="79"/>
    </row>
    <row r="14" s="93" customFormat="1" customHeight="1" spans="1:11">
      <c r="A14" s="113" t="s">
        <v>391</v>
      </c>
      <c r="B14" s="114" t="s">
        <v>392</v>
      </c>
      <c r="C14" s="28">
        <f t="shared" si="0"/>
        <v>93.66</v>
      </c>
      <c r="D14" s="28">
        <v>93.66</v>
      </c>
      <c r="E14" s="28"/>
      <c r="F14" s="79"/>
      <c r="G14" s="79"/>
      <c r="K14" s="79"/>
    </row>
    <row r="15" s="93" customFormat="1" customHeight="1" spans="1:11">
      <c r="A15" s="113" t="s">
        <v>393</v>
      </c>
      <c r="B15" s="114" t="s">
        <v>394</v>
      </c>
      <c r="C15" s="28">
        <f t="shared" si="0"/>
        <v>111.22</v>
      </c>
      <c r="D15" s="28">
        <v>111.22</v>
      </c>
      <c r="E15" s="28"/>
      <c r="F15" s="79"/>
      <c r="G15" s="79"/>
      <c r="K15" s="79"/>
    </row>
    <row r="16" s="93" customFormat="1" customHeight="1" spans="1:11">
      <c r="A16" s="113" t="s">
        <v>395</v>
      </c>
      <c r="B16" s="114" t="s">
        <v>396</v>
      </c>
      <c r="C16" s="28">
        <f t="shared" si="0"/>
        <v>4.8</v>
      </c>
      <c r="D16" s="28">
        <v>4.8</v>
      </c>
      <c r="E16" s="28"/>
      <c r="F16" s="79"/>
      <c r="G16" s="79"/>
      <c r="K16" s="79"/>
    </row>
    <row r="17" s="93" customFormat="1" customHeight="1" spans="1:11">
      <c r="A17" s="113" t="s">
        <v>397</v>
      </c>
      <c r="B17" s="114" t="s">
        <v>398</v>
      </c>
      <c r="C17" s="28">
        <f t="shared" si="0"/>
        <v>30.01</v>
      </c>
      <c r="D17" s="28">
        <v>30.01</v>
      </c>
      <c r="E17" s="28"/>
      <c r="F17" s="79"/>
      <c r="G17" s="79"/>
      <c r="K17" s="79"/>
    </row>
    <row r="18" s="93" customFormat="1" customHeight="1" spans="1:11">
      <c r="A18" s="113" t="s">
        <v>399</v>
      </c>
      <c r="B18" s="114" t="s">
        <v>400</v>
      </c>
      <c r="C18" s="28">
        <f t="shared" si="0"/>
        <v>140.5</v>
      </c>
      <c r="D18" s="28">
        <v>140.5</v>
      </c>
      <c r="E18" s="28"/>
      <c r="F18" s="79"/>
      <c r="G18" s="79"/>
      <c r="K18" s="79"/>
    </row>
    <row r="19" s="93" customFormat="1" customHeight="1" spans="1:11">
      <c r="A19" s="113" t="s">
        <v>401</v>
      </c>
      <c r="B19" s="114" t="s">
        <v>402</v>
      </c>
      <c r="C19" s="28">
        <f t="shared" si="0"/>
        <v>4.46</v>
      </c>
      <c r="D19" s="28">
        <v>4.46</v>
      </c>
      <c r="E19" s="28"/>
      <c r="F19" s="79"/>
      <c r="G19" s="79"/>
      <c r="K19" s="79"/>
    </row>
    <row r="20" s="93" customFormat="1" customHeight="1" spans="1:11">
      <c r="A20" s="113" t="s">
        <v>403</v>
      </c>
      <c r="B20" s="114" t="s">
        <v>404</v>
      </c>
      <c r="C20" s="28">
        <f t="shared" si="0"/>
        <v>408.48</v>
      </c>
      <c r="D20" s="28">
        <v>408.48</v>
      </c>
      <c r="E20" s="28"/>
      <c r="F20" s="79"/>
      <c r="G20" s="79"/>
      <c r="K20" s="79"/>
    </row>
    <row r="21" s="93" customFormat="1" customHeight="1" spans="1:11">
      <c r="A21" s="113" t="s">
        <v>405</v>
      </c>
      <c r="B21" s="114" t="s">
        <v>406</v>
      </c>
      <c r="C21" s="28">
        <f t="shared" si="0"/>
        <v>467.19</v>
      </c>
      <c r="D21" s="28">
        <f>SUM(D22:D47)</f>
        <v>0</v>
      </c>
      <c r="E21" s="28">
        <f>SUM(E22:E47)</f>
        <v>467.19</v>
      </c>
      <c r="F21" s="79"/>
      <c r="G21" s="79"/>
      <c r="K21" s="79"/>
    </row>
    <row r="22" s="93" customFormat="1" customHeight="1" spans="1:11">
      <c r="A22" s="113" t="s">
        <v>407</v>
      </c>
      <c r="B22" s="115" t="s">
        <v>408</v>
      </c>
      <c r="C22" s="28">
        <f t="shared" si="0"/>
        <v>14.31</v>
      </c>
      <c r="D22" s="28"/>
      <c r="E22" s="28">
        <v>14.31</v>
      </c>
      <c r="F22" s="79"/>
      <c r="G22" s="79"/>
      <c r="K22" s="79"/>
    </row>
    <row r="23" s="93" customFormat="1" customHeight="1" spans="1:11">
      <c r="A23" s="113" t="s">
        <v>409</v>
      </c>
      <c r="B23" s="115" t="s">
        <v>410</v>
      </c>
      <c r="C23" s="28">
        <f t="shared" si="0"/>
        <v>3.98</v>
      </c>
      <c r="D23" s="28"/>
      <c r="E23" s="28">
        <v>3.98</v>
      </c>
      <c r="F23" s="79"/>
      <c r="G23" s="79"/>
      <c r="K23" s="79"/>
    </row>
    <row r="24" s="93" customFormat="1" customHeight="1" spans="1:11">
      <c r="A24" s="113" t="s">
        <v>411</v>
      </c>
      <c r="B24" s="115" t="s">
        <v>412</v>
      </c>
      <c r="C24" s="28">
        <f t="shared" si="0"/>
        <v>0.5</v>
      </c>
      <c r="D24" s="28"/>
      <c r="E24" s="28">
        <v>0.5</v>
      </c>
      <c r="F24" s="79"/>
      <c r="G24" s="79"/>
      <c r="K24" s="79"/>
    </row>
    <row r="25" s="93" customFormat="1" customHeight="1" spans="1:11">
      <c r="A25" s="113" t="s">
        <v>413</v>
      </c>
      <c r="B25" s="115" t="s">
        <v>414</v>
      </c>
      <c r="C25" s="28">
        <f t="shared" si="0"/>
        <v>0.92</v>
      </c>
      <c r="D25" s="28"/>
      <c r="E25" s="28">
        <v>0.92</v>
      </c>
      <c r="F25" s="79"/>
      <c r="G25" s="79"/>
      <c r="K25" s="79"/>
    </row>
    <row r="26" s="93" customFormat="1" customHeight="1" spans="1:11">
      <c r="A26" s="113" t="s">
        <v>415</v>
      </c>
      <c r="B26" s="116" t="s">
        <v>416</v>
      </c>
      <c r="C26" s="28">
        <f t="shared" si="0"/>
        <v>4.72</v>
      </c>
      <c r="D26" s="28"/>
      <c r="E26" s="28">
        <v>4.72</v>
      </c>
      <c r="F26" s="79"/>
      <c r="G26" s="79"/>
      <c r="K26" s="79"/>
    </row>
    <row r="27" s="93" customFormat="1" customHeight="1" spans="1:11">
      <c r="A27" s="113" t="s">
        <v>417</v>
      </c>
      <c r="B27" s="116" t="s">
        <v>418</v>
      </c>
      <c r="C27" s="28">
        <f t="shared" si="0"/>
        <v>10.61</v>
      </c>
      <c r="D27" s="28"/>
      <c r="E27" s="28">
        <v>10.61</v>
      </c>
      <c r="F27" s="79"/>
      <c r="G27" s="79"/>
      <c r="K27" s="79"/>
    </row>
    <row r="28" s="93" customFormat="1" customHeight="1" spans="1:11">
      <c r="A28" s="113" t="s">
        <v>419</v>
      </c>
      <c r="B28" s="115" t="s">
        <v>420</v>
      </c>
      <c r="C28" s="28">
        <f t="shared" si="0"/>
        <v>15.01</v>
      </c>
      <c r="D28" s="28"/>
      <c r="E28" s="28">
        <v>15.01</v>
      </c>
      <c r="F28" s="79"/>
      <c r="G28" s="79"/>
      <c r="K28" s="79"/>
    </row>
    <row r="29" s="93" customFormat="1" customHeight="1" spans="1:7">
      <c r="A29" s="113" t="s">
        <v>421</v>
      </c>
      <c r="B29" s="115" t="s">
        <v>422</v>
      </c>
      <c r="C29" s="28">
        <f t="shared" si="0"/>
        <v>0.56</v>
      </c>
      <c r="D29" s="28"/>
      <c r="E29" s="28">
        <v>0.56</v>
      </c>
      <c r="F29" s="79"/>
      <c r="G29" s="79"/>
    </row>
    <row r="30" s="93" customFormat="1" customHeight="1" spans="1:7">
      <c r="A30" s="113" t="s">
        <v>423</v>
      </c>
      <c r="B30" s="116" t="s">
        <v>424</v>
      </c>
      <c r="C30" s="28">
        <f t="shared" si="0"/>
        <v>286.2</v>
      </c>
      <c r="D30" s="28"/>
      <c r="E30" s="28">
        <v>286.2</v>
      </c>
      <c r="F30" s="79"/>
      <c r="G30" s="79"/>
    </row>
    <row r="31" s="93" customFormat="1" customHeight="1" spans="1:11">
      <c r="A31" s="113" t="s">
        <v>425</v>
      </c>
      <c r="B31" s="115" t="s">
        <v>426</v>
      </c>
      <c r="C31" s="28">
        <f t="shared" si="0"/>
        <v>8.74</v>
      </c>
      <c r="D31" s="28"/>
      <c r="E31" s="28">
        <f>1.5+7.24</f>
        <v>8.74</v>
      </c>
      <c r="F31" s="79"/>
      <c r="G31" s="79"/>
      <c r="H31" s="79"/>
      <c r="K31" s="79"/>
    </row>
    <row r="32" s="93" customFormat="1" customHeight="1" spans="1:9">
      <c r="A32" s="113" t="s">
        <v>427</v>
      </c>
      <c r="B32" s="115" t="s">
        <v>428</v>
      </c>
      <c r="C32" s="28">
        <f t="shared" si="0"/>
        <v>4.2</v>
      </c>
      <c r="D32" s="28"/>
      <c r="E32" s="28">
        <v>4.2</v>
      </c>
      <c r="F32" s="79"/>
      <c r="G32" s="79"/>
      <c r="H32" s="79"/>
      <c r="I32" s="79"/>
    </row>
    <row r="33" s="93" customFormat="1" customHeight="1" spans="1:10">
      <c r="A33" s="113" t="s">
        <v>429</v>
      </c>
      <c r="B33" s="115" t="s">
        <v>430</v>
      </c>
      <c r="C33" s="28">
        <f t="shared" si="0"/>
        <v>11.13</v>
      </c>
      <c r="D33" s="28"/>
      <c r="E33" s="28">
        <v>11.13</v>
      </c>
      <c r="F33" s="79"/>
      <c r="G33" s="79"/>
      <c r="H33" s="79"/>
      <c r="I33" s="79"/>
      <c r="J33" s="79"/>
    </row>
    <row r="34" s="93" customFormat="1" customHeight="1" spans="1:8">
      <c r="A34" s="113" t="s">
        <v>431</v>
      </c>
      <c r="B34" s="115" t="s">
        <v>432</v>
      </c>
      <c r="C34" s="28">
        <f t="shared" si="0"/>
        <v>17.29</v>
      </c>
      <c r="D34" s="28"/>
      <c r="E34" s="28">
        <v>17.29</v>
      </c>
      <c r="F34" s="79"/>
      <c r="G34" s="79"/>
      <c r="H34" s="79"/>
    </row>
    <row r="35" s="93" customFormat="1" customHeight="1" spans="1:9">
      <c r="A35" s="113" t="s">
        <v>433</v>
      </c>
      <c r="B35" s="115" t="s">
        <v>434</v>
      </c>
      <c r="C35" s="28">
        <f t="shared" si="0"/>
        <v>3.3</v>
      </c>
      <c r="D35" s="28"/>
      <c r="E35" s="28">
        <v>3.3</v>
      </c>
      <c r="F35" s="79"/>
      <c r="I35" s="79"/>
    </row>
    <row r="36" s="93" customFormat="1" customHeight="1" spans="1:8">
      <c r="A36" s="113" t="s">
        <v>435</v>
      </c>
      <c r="B36" s="115" t="s">
        <v>436</v>
      </c>
      <c r="C36" s="28">
        <f t="shared" si="0"/>
        <v>0</v>
      </c>
      <c r="D36" s="28"/>
      <c r="E36" s="28"/>
      <c r="F36" s="79"/>
      <c r="G36" s="79"/>
      <c r="H36" s="79"/>
    </row>
    <row r="37" s="93" customFormat="1" customHeight="1" spans="1:6">
      <c r="A37" s="113" t="s">
        <v>437</v>
      </c>
      <c r="B37" s="115" t="s">
        <v>438</v>
      </c>
      <c r="C37" s="28">
        <f t="shared" si="0"/>
        <v>0</v>
      </c>
      <c r="D37" s="28"/>
      <c r="E37" s="28"/>
      <c r="F37" s="79"/>
    </row>
    <row r="38" s="93" customFormat="1" customHeight="1" spans="1:8">
      <c r="A38" s="113" t="s">
        <v>439</v>
      </c>
      <c r="B38" s="115" t="s">
        <v>440</v>
      </c>
      <c r="C38" s="28">
        <f t="shared" si="0"/>
        <v>0</v>
      </c>
      <c r="D38" s="28"/>
      <c r="E38" s="28"/>
      <c r="F38" s="79"/>
      <c r="G38" s="79"/>
      <c r="H38" s="79"/>
    </row>
    <row r="39" s="93" customFormat="1" customHeight="1" spans="1:8">
      <c r="A39" s="113" t="s">
        <v>441</v>
      </c>
      <c r="B39" s="115" t="s">
        <v>442</v>
      </c>
      <c r="C39" s="28">
        <f t="shared" si="0"/>
        <v>0</v>
      </c>
      <c r="D39" s="28"/>
      <c r="E39" s="28"/>
      <c r="F39" s="79"/>
      <c r="G39" s="79"/>
      <c r="H39" s="79"/>
    </row>
    <row r="40" s="93" customFormat="1" customHeight="1" spans="1:19">
      <c r="A40" s="113" t="s">
        <v>443</v>
      </c>
      <c r="B40" s="115" t="s">
        <v>444</v>
      </c>
      <c r="C40" s="28">
        <f t="shared" si="0"/>
        <v>1.34</v>
      </c>
      <c r="D40" s="28"/>
      <c r="E40" s="28">
        <v>1.34</v>
      </c>
      <c r="F40" s="79"/>
      <c r="G40" s="79"/>
      <c r="J40" s="79"/>
      <c r="S40" s="79"/>
    </row>
    <row r="41" s="93" customFormat="1" customHeight="1" spans="1:7">
      <c r="A41" s="113" t="s">
        <v>445</v>
      </c>
      <c r="B41" s="115" t="s">
        <v>446</v>
      </c>
      <c r="C41" s="28">
        <f t="shared" si="0"/>
        <v>0</v>
      </c>
      <c r="D41" s="28"/>
      <c r="E41" s="28"/>
      <c r="F41" s="79"/>
      <c r="G41" s="79"/>
    </row>
    <row r="42" s="93" customFormat="1" customHeight="1" spans="1:9">
      <c r="A42" s="113" t="s">
        <v>447</v>
      </c>
      <c r="B42" s="116" t="s">
        <v>448</v>
      </c>
      <c r="C42" s="28">
        <f t="shared" si="0"/>
        <v>20.97</v>
      </c>
      <c r="D42" s="28"/>
      <c r="E42" s="28">
        <v>20.97</v>
      </c>
      <c r="F42" s="79"/>
      <c r="G42" s="79"/>
      <c r="H42" s="79"/>
      <c r="I42" s="79"/>
    </row>
    <row r="43" s="93" customFormat="1" customHeight="1" spans="1:7">
      <c r="A43" s="113" t="s">
        <v>449</v>
      </c>
      <c r="B43" s="115" t="s">
        <v>450</v>
      </c>
      <c r="C43" s="28">
        <f t="shared" si="0"/>
        <v>20.01</v>
      </c>
      <c r="D43" s="28"/>
      <c r="E43" s="28">
        <v>20.01</v>
      </c>
      <c r="F43" s="79"/>
      <c r="G43" s="79"/>
    </row>
    <row r="44" s="93" customFormat="1" customHeight="1" spans="1:16">
      <c r="A44" s="113" t="s">
        <v>451</v>
      </c>
      <c r="B44" s="115" t="s">
        <v>452</v>
      </c>
      <c r="C44" s="28">
        <f t="shared" si="0"/>
        <v>10.5</v>
      </c>
      <c r="D44" s="28"/>
      <c r="E44" s="28">
        <v>10.5</v>
      </c>
      <c r="F44" s="79"/>
      <c r="G44" s="79"/>
      <c r="I44" s="79"/>
      <c r="P44" s="79"/>
    </row>
    <row r="45" s="93" customFormat="1" customHeight="1" spans="1:16">
      <c r="A45" s="113" t="s">
        <v>453</v>
      </c>
      <c r="B45" s="115" t="s">
        <v>454</v>
      </c>
      <c r="C45" s="28">
        <f t="shared" si="0"/>
        <v>27.7</v>
      </c>
      <c r="D45" s="28"/>
      <c r="E45" s="28">
        <v>27.7</v>
      </c>
      <c r="F45" s="79"/>
      <c r="G45" s="79"/>
      <c r="H45" s="79"/>
      <c r="P45" s="79"/>
    </row>
    <row r="46" s="93" customFormat="1" customHeight="1" spans="1:10">
      <c r="A46" s="113" t="s">
        <v>455</v>
      </c>
      <c r="B46" s="115" t="s">
        <v>456</v>
      </c>
      <c r="C46" s="28">
        <f t="shared" si="0"/>
        <v>0</v>
      </c>
      <c r="D46" s="28"/>
      <c r="E46" s="28"/>
      <c r="F46" s="79"/>
      <c r="G46" s="79"/>
      <c r="H46" s="79"/>
      <c r="J46" s="79"/>
    </row>
    <row r="47" s="93" customFormat="1" customHeight="1" spans="1:9">
      <c r="A47" s="113" t="s">
        <v>457</v>
      </c>
      <c r="B47" s="115" t="s">
        <v>458</v>
      </c>
      <c r="C47" s="28">
        <f t="shared" si="0"/>
        <v>5.2</v>
      </c>
      <c r="D47" s="28"/>
      <c r="E47" s="28">
        <v>5.2</v>
      </c>
      <c r="F47" s="79"/>
      <c r="G47" s="79"/>
      <c r="H47" s="79"/>
      <c r="I47" s="79"/>
    </row>
    <row r="48" s="93" customFormat="1" customHeight="1" spans="1:8">
      <c r="A48" s="113" t="s">
        <v>459</v>
      </c>
      <c r="B48" s="114" t="s">
        <v>460</v>
      </c>
      <c r="C48" s="28">
        <f t="shared" si="0"/>
        <v>95.68</v>
      </c>
      <c r="D48" s="71">
        <f>SUM(D49:D55)</f>
        <v>95.68</v>
      </c>
      <c r="E48" s="71">
        <f>SUM(E49:E55)</f>
        <v>0</v>
      </c>
      <c r="F48" s="79"/>
      <c r="H48" s="79"/>
    </row>
    <row r="49" s="93" customFormat="1" customHeight="1" spans="1:7">
      <c r="A49" s="113" t="s">
        <v>461</v>
      </c>
      <c r="B49" s="115" t="s">
        <v>462</v>
      </c>
      <c r="C49" s="28">
        <f t="shared" si="0"/>
        <v>1.86</v>
      </c>
      <c r="D49" s="28">
        <v>1.86</v>
      </c>
      <c r="E49" s="28"/>
      <c r="F49" s="79"/>
      <c r="G49" s="79"/>
    </row>
    <row r="50" s="93" customFormat="1" customHeight="1" spans="1:10">
      <c r="A50" s="113" t="s">
        <v>463</v>
      </c>
      <c r="B50" s="115" t="s">
        <v>464</v>
      </c>
      <c r="C50" s="28">
        <f t="shared" si="0"/>
        <v>0</v>
      </c>
      <c r="D50" s="28"/>
      <c r="E50" s="28"/>
      <c r="F50" s="79"/>
      <c r="G50" s="79"/>
      <c r="I50" s="79"/>
      <c r="J50" s="79"/>
    </row>
    <row r="51" s="93" customFormat="1" customHeight="1" spans="1:8">
      <c r="A51" s="113" t="s">
        <v>465</v>
      </c>
      <c r="B51" s="115" t="s">
        <v>402</v>
      </c>
      <c r="C51" s="28">
        <f t="shared" si="0"/>
        <v>11.2</v>
      </c>
      <c r="D51" s="28">
        <v>11.2</v>
      </c>
      <c r="E51" s="28"/>
      <c r="F51" s="79"/>
      <c r="G51" s="79"/>
      <c r="H51" s="79"/>
    </row>
    <row r="52" s="93" customFormat="1" customHeight="1" spans="1:7">
      <c r="A52" s="113" t="s">
        <v>466</v>
      </c>
      <c r="B52" s="115" t="s">
        <v>467</v>
      </c>
      <c r="C52" s="28">
        <f t="shared" si="0"/>
        <v>0</v>
      </c>
      <c r="D52" s="28"/>
      <c r="E52" s="28"/>
      <c r="F52" s="79"/>
      <c r="G52" s="79"/>
    </row>
    <row r="53" s="93" customFormat="1" customHeight="1" spans="1:7">
      <c r="A53" s="113" t="s">
        <v>468</v>
      </c>
      <c r="B53" s="115" t="s">
        <v>469</v>
      </c>
      <c r="C53" s="28">
        <f t="shared" si="0"/>
        <v>0.02</v>
      </c>
      <c r="D53" s="28">
        <v>0.02</v>
      </c>
      <c r="E53" s="28"/>
      <c r="F53" s="79"/>
      <c r="G53" s="79"/>
    </row>
    <row r="54" s="93" customFormat="1" customHeight="1" spans="1:7">
      <c r="A54" s="113" t="s">
        <v>470</v>
      </c>
      <c r="B54" s="115" t="s">
        <v>471</v>
      </c>
      <c r="C54" s="28">
        <f t="shared" si="0"/>
        <v>0</v>
      </c>
      <c r="D54" s="28"/>
      <c r="E54" s="28"/>
      <c r="F54" s="79"/>
      <c r="G54" s="79"/>
    </row>
    <row r="55" s="93" customFormat="1" customHeight="1" spans="1:6">
      <c r="A55" s="113" t="s">
        <v>472</v>
      </c>
      <c r="B55" s="115" t="s">
        <v>473</v>
      </c>
      <c r="C55" s="28">
        <f t="shared" si="0"/>
        <v>82.6</v>
      </c>
      <c r="D55" s="28">
        <v>82.6</v>
      </c>
      <c r="E55" s="28"/>
      <c r="F55" s="79"/>
    </row>
    <row r="56" customHeight="1" spans="3:5">
      <c r="C56" s="3"/>
      <c r="D56" s="3"/>
      <c r="E56" s="3"/>
    </row>
    <row r="57" customHeight="1" spans="4:14">
      <c r="D57" s="3"/>
      <c r="E57" s="3"/>
      <c r="F57" s="3"/>
      <c r="N57" s="3"/>
    </row>
  </sheetData>
  <mergeCells count="2">
    <mergeCell ref="A5:B5"/>
    <mergeCell ref="C5:E5"/>
  </mergeCells>
  <printOptions horizontalCentered="1"/>
  <pageMargins left="0" right="0" top="0" bottom="0.189583333333333" header="0.259722222222222" footer="0.169444444444444"/>
  <pageSetup paperSize="9" fitToHeight="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1" sqref="A1:L8"/>
    </sheetView>
  </sheetViews>
  <sheetFormatPr defaultColWidth="6.875" defaultRowHeight="12.75" customHeight="1"/>
  <cols>
    <col min="1" max="1" width="11.625" style="1" customWidth="1"/>
    <col min="2" max="2" width="10.25" style="1" customWidth="1"/>
    <col min="3" max="3" width="10" style="1" customWidth="1"/>
    <col min="4" max="5" width="11.625" style="1" customWidth="1"/>
    <col min="6" max="6" width="10.75" style="1" customWidth="1"/>
    <col min="7" max="7" width="8.375" style="1" customWidth="1"/>
    <col min="8" max="8" width="10.75" style="1" customWidth="1"/>
    <col min="9" max="9" width="8.875" style="1" customWidth="1"/>
    <col min="10" max="10" width="10.375" style="1" customWidth="1"/>
    <col min="11" max="11" width="10.75" style="1" customWidth="1"/>
    <col min="12" max="12" width="10.375" style="1" customWidth="1"/>
    <col min="13" max="16384" width="6.875" style="1"/>
  </cols>
  <sheetData>
    <row r="1" ht="20.1" customHeight="1" spans="1:12">
      <c r="A1" s="2" t="s">
        <v>474</v>
      </c>
      <c r="L1" s="103"/>
    </row>
    <row r="2" ht="33" spans="1:12">
      <c r="A2" s="80" t="s">
        <v>475</v>
      </c>
      <c r="B2" s="81"/>
      <c r="C2" s="81"/>
      <c r="D2" s="81"/>
      <c r="E2" s="81"/>
      <c r="F2" s="81"/>
      <c r="G2" s="81"/>
      <c r="H2" s="81"/>
      <c r="I2" s="81"/>
      <c r="J2" s="81"/>
      <c r="K2" s="81"/>
      <c r="L2" s="81"/>
    </row>
    <row r="3" ht="20.1" customHeight="1" spans="1:12">
      <c r="A3" s="92"/>
      <c r="B3" s="81"/>
      <c r="C3" s="81"/>
      <c r="D3" s="81"/>
      <c r="E3" s="81"/>
      <c r="F3" s="81"/>
      <c r="G3" s="81"/>
      <c r="H3" s="81"/>
      <c r="I3" s="81"/>
      <c r="J3" s="81"/>
      <c r="K3" s="81"/>
      <c r="L3" s="81"/>
    </row>
    <row r="4" ht="30.75" customHeight="1" spans="1:12">
      <c r="A4" s="93"/>
      <c r="B4" s="93"/>
      <c r="C4" s="93"/>
      <c r="D4" s="93"/>
      <c r="E4" s="93"/>
      <c r="F4" s="93"/>
      <c r="G4" s="93"/>
      <c r="H4" s="93"/>
      <c r="I4" s="93"/>
      <c r="J4" s="93"/>
      <c r="K4" s="93"/>
      <c r="L4" s="11" t="s">
        <v>313</v>
      </c>
    </row>
    <row r="5" ht="20.1" customHeight="1" spans="1:12">
      <c r="A5" s="32" t="s">
        <v>340</v>
      </c>
      <c r="B5" s="32"/>
      <c r="C5" s="32"/>
      <c r="D5" s="32"/>
      <c r="E5" s="32"/>
      <c r="F5" s="94"/>
      <c r="G5" s="32" t="s">
        <v>341</v>
      </c>
      <c r="H5" s="32"/>
      <c r="I5" s="32"/>
      <c r="J5" s="32"/>
      <c r="K5" s="32"/>
      <c r="L5" s="32"/>
    </row>
    <row r="6" ht="14.25" spans="1:12">
      <c r="A6" s="55" t="s">
        <v>318</v>
      </c>
      <c r="B6" s="95" t="s">
        <v>476</v>
      </c>
      <c r="C6" s="55" t="s">
        <v>477</v>
      </c>
      <c r="D6" s="55"/>
      <c r="E6" s="55"/>
      <c r="F6" s="96" t="s">
        <v>478</v>
      </c>
      <c r="G6" s="97" t="s">
        <v>318</v>
      </c>
      <c r="H6" s="18" t="s">
        <v>476</v>
      </c>
      <c r="I6" s="55" t="s">
        <v>477</v>
      </c>
      <c r="J6" s="55"/>
      <c r="K6" s="104"/>
      <c r="L6" s="55" t="s">
        <v>478</v>
      </c>
    </row>
    <row r="7" ht="28.5" spans="1:12">
      <c r="A7" s="87"/>
      <c r="B7" s="13"/>
      <c r="C7" s="98" t="s">
        <v>344</v>
      </c>
      <c r="D7" s="99" t="s">
        <v>479</v>
      </c>
      <c r="E7" s="99" t="s">
        <v>480</v>
      </c>
      <c r="F7" s="87"/>
      <c r="G7" s="100"/>
      <c r="H7" s="13"/>
      <c r="I7" s="105" t="s">
        <v>344</v>
      </c>
      <c r="J7" s="99" t="s">
        <v>479</v>
      </c>
      <c r="K7" s="106" t="s">
        <v>480</v>
      </c>
      <c r="L7" s="87"/>
    </row>
    <row r="8" ht="20.1" customHeight="1" spans="1:12">
      <c r="A8" s="101">
        <f>B8+C8+F8</f>
        <v>19.94</v>
      </c>
      <c r="B8" s="101"/>
      <c r="C8" s="101">
        <f>D8+E8</f>
        <v>10.83</v>
      </c>
      <c r="D8" s="101"/>
      <c r="E8" s="101">
        <v>10.83</v>
      </c>
      <c r="F8" s="102">
        <v>9.11</v>
      </c>
      <c r="G8" s="42">
        <f>H8+I8+L8</f>
        <v>15.8</v>
      </c>
      <c r="H8" s="28"/>
      <c r="I8" s="40">
        <f>J8+K8</f>
        <v>10.5</v>
      </c>
      <c r="J8" s="41"/>
      <c r="K8" s="42">
        <v>10.5</v>
      </c>
      <c r="L8" s="28">
        <v>5.3</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scale="95"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1"/>
  <sheetViews>
    <sheetView showGridLines="0" workbookViewId="0">
      <selection activeCell="A15" sqref="A15:E16"/>
    </sheetView>
  </sheetViews>
  <sheetFormatPr defaultColWidth="6.875" defaultRowHeight="12.75" customHeight="1" outlineLevelCol="4"/>
  <cols>
    <col min="1" max="1" width="19.5" style="1" customWidth="1"/>
    <col min="2" max="2" width="52.5" style="1" customWidth="1"/>
    <col min="3" max="5" width="18.25" style="1" customWidth="1"/>
    <col min="6" max="16384" width="6.875" style="1"/>
  </cols>
  <sheetData>
    <row r="1" ht="20.1" customHeight="1" spans="1:5">
      <c r="A1" s="2" t="s">
        <v>481</v>
      </c>
      <c r="E1" s="49"/>
    </row>
    <row r="2" ht="33" spans="1:5">
      <c r="A2" s="80" t="s">
        <v>482</v>
      </c>
      <c r="B2" s="81"/>
      <c r="C2" s="81"/>
      <c r="D2" s="81"/>
      <c r="E2" s="81"/>
    </row>
    <row r="3" ht="20.1" customHeight="1" spans="1:5">
      <c r="A3" s="81"/>
      <c r="B3" s="81"/>
      <c r="C3" s="81"/>
      <c r="D3" s="81"/>
      <c r="E3" s="81"/>
    </row>
    <row r="4" ht="30.75" customHeight="1" spans="1:5">
      <c r="A4" s="82"/>
      <c r="B4" s="83"/>
      <c r="C4" s="83"/>
      <c r="D4" s="83"/>
      <c r="E4" s="84" t="s">
        <v>313</v>
      </c>
    </row>
    <row r="5" ht="20.1" customHeight="1" spans="1:5">
      <c r="A5" s="32" t="s">
        <v>342</v>
      </c>
      <c r="B5" s="32" t="s">
        <v>343</v>
      </c>
      <c r="C5" s="32" t="s">
        <v>483</v>
      </c>
      <c r="D5" s="32"/>
      <c r="E5" s="32"/>
    </row>
    <row r="6" ht="20.1" customHeight="1" spans="1:5">
      <c r="A6" s="32"/>
      <c r="B6" s="32"/>
      <c r="C6" s="32" t="s">
        <v>318</v>
      </c>
      <c r="D6" s="32" t="s">
        <v>345</v>
      </c>
      <c r="E6" s="32" t="s">
        <v>346</v>
      </c>
    </row>
    <row r="7" ht="20.1" customHeight="1" spans="1:5">
      <c r="A7" s="23">
        <v>212</v>
      </c>
      <c r="B7" s="24" t="s">
        <v>332</v>
      </c>
      <c r="C7" s="32">
        <f t="shared" ref="C7:C14" si="0">D7+E7</f>
        <v>3322.64</v>
      </c>
      <c r="D7" s="32">
        <v>0</v>
      </c>
      <c r="E7" s="32">
        <f>E8</f>
        <v>3322.64</v>
      </c>
    </row>
    <row r="8" ht="20.1" customHeight="1" spans="1:5">
      <c r="A8" s="23" t="s">
        <v>484</v>
      </c>
      <c r="B8" s="24" t="s">
        <v>485</v>
      </c>
      <c r="C8" s="32">
        <f t="shared" si="0"/>
        <v>3322.64</v>
      </c>
      <c r="D8" s="32">
        <f>SUM(D9:D11)</f>
        <v>0</v>
      </c>
      <c r="E8" s="32">
        <f>SUM(E9:E11)</f>
        <v>3322.64</v>
      </c>
    </row>
    <row r="9" ht="20.1" customHeight="1" spans="1:5">
      <c r="A9" s="85" t="s">
        <v>486</v>
      </c>
      <c r="B9" s="26" t="s">
        <v>487</v>
      </c>
      <c r="C9" s="32">
        <f t="shared" si="0"/>
        <v>250</v>
      </c>
      <c r="D9" s="32"/>
      <c r="E9" s="32">
        <v>250</v>
      </c>
    </row>
    <row r="10" ht="20.1" customHeight="1" spans="1:5">
      <c r="A10" s="85" t="s">
        <v>488</v>
      </c>
      <c r="B10" s="26" t="s">
        <v>489</v>
      </c>
      <c r="C10" s="32">
        <f t="shared" si="0"/>
        <v>100</v>
      </c>
      <c r="D10" s="32"/>
      <c r="E10" s="32">
        <v>100</v>
      </c>
    </row>
    <row r="11" ht="20.1" customHeight="1" spans="1:5">
      <c r="A11" s="85" t="s">
        <v>490</v>
      </c>
      <c r="B11" s="26" t="s">
        <v>491</v>
      </c>
      <c r="C11" s="32">
        <f t="shared" si="0"/>
        <v>2972.64</v>
      </c>
      <c r="D11" s="32"/>
      <c r="E11" s="32">
        <f>407.08+2565.56</f>
        <v>2972.64</v>
      </c>
    </row>
    <row r="12" ht="20.1" customHeight="1" spans="1:5">
      <c r="A12" s="32"/>
      <c r="B12" s="32"/>
      <c r="C12" s="32">
        <f t="shared" si="0"/>
        <v>0</v>
      </c>
      <c r="D12" s="32"/>
      <c r="E12" s="32"/>
    </row>
    <row r="13" ht="20.1" customHeight="1" spans="1:5">
      <c r="A13" s="86"/>
      <c r="B13" s="87"/>
      <c r="C13" s="32">
        <f t="shared" si="0"/>
        <v>0</v>
      </c>
      <c r="D13" s="32"/>
      <c r="E13" s="32"/>
    </row>
    <row r="14" ht="20.1" customHeight="1" spans="1:5">
      <c r="A14" s="88"/>
      <c r="B14" s="89"/>
      <c r="C14" s="32">
        <f t="shared" si="0"/>
        <v>0</v>
      </c>
      <c r="D14" s="42"/>
      <c r="E14" s="28"/>
    </row>
    <row r="15" ht="20.25" customHeight="1" spans="1:5">
      <c r="A15" s="90"/>
      <c r="B15" s="90"/>
      <c r="C15" s="90"/>
      <c r="D15" s="90"/>
      <c r="E15" s="90"/>
    </row>
    <row r="16" ht="20.25" customHeight="1" spans="1:5">
      <c r="A16" s="91"/>
      <c r="B16" s="91"/>
      <c r="C16" s="91"/>
      <c r="D16" s="91"/>
      <c r="E16" s="91"/>
    </row>
    <row r="17" customHeight="1" spans="1:5">
      <c r="A17" s="3"/>
      <c r="B17" s="3"/>
      <c r="C17" s="3"/>
      <c r="E17" s="3"/>
    </row>
    <row r="18" customHeight="1" spans="1:5">
      <c r="A18" s="3"/>
      <c r="B18" s="3"/>
      <c r="C18" s="3"/>
      <c r="D18" s="3"/>
      <c r="E18" s="3"/>
    </row>
    <row r="19" customHeight="1" spans="1:5">
      <c r="A19" s="3"/>
      <c r="B19" s="3"/>
      <c r="C19" s="3"/>
      <c r="E19" s="3"/>
    </row>
    <row r="20" customHeight="1" spans="1:5">
      <c r="A20" s="3"/>
      <c r="B20" s="3"/>
      <c r="D20" s="3"/>
      <c r="E20" s="3"/>
    </row>
    <row r="21" customHeight="1" spans="1:5">
      <c r="A21" s="3"/>
      <c r="E21" s="3"/>
    </row>
  </sheetData>
  <mergeCells count="4">
    <mergeCell ref="C5:E5"/>
    <mergeCell ref="A5:A6"/>
    <mergeCell ref="B5:B6"/>
    <mergeCell ref="A15:E1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7" workbookViewId="0">
      <selection activeCell="A7" sqref="A7"/>
    </sheetView>
  </sheetViews>
  <sheetFormatPr defaultColWidth="6.875" defaultRowHeight="20.1" customHeight="1"/>
  <cols>
    <col min="1" max="1" width="32.125" style="1" customWidth="1"/>
    <col min="2" max="2" width="20.875" style="1" customWidth="1"/>
    <col min="3" max="3" width="26.25" style="1" customWidth="1"/>
    <col min="4" max="4" width="22.375" style="1" customWidth="1"/>
    <col min="5" max="159" width="6.75" style="1" customWidth="1"/>
    <col min="160" max="16384" width="6.875" style="1"/>
  </cols>
  <sheetData>
    <row r="1" customHeight="1" spans="1:251">
      <c r="A1" s="2" t="s">
        <v>492</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3.75" customHeight="1" spans="1:251">
      <c r="A2" s="50" t="s">
        <v>493</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ht="30.75" customHeight="1" spans="1:251">
      <c r="A4" s="10"/>
      <c r="B4" s="53"/>
      <c r="C4" s="54"/>
      <c r="D4" s="11"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2" t="s">
        <v>314</v>
      </c>
      <c r="B5" s="32"/>
      <c r="C5" s="32" t="s">
        <v>315</v>
      </c>
      <c r="D5" s="3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57" t="s">
        <v>494</v>
      </c>
      <c r="B7" s="58">
        <v>4486.07</v>
      </c>
      <c r="C7" s="59" t="s">
        <v>325</v>
      </c>
      <c r="D7" s="60">
        <f>4.36+431.28</f>
        <v>435.64</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1" t="s">
        <v>495</v>
      </c>
      <c r="B8" s="62">
        <v>2915.56</v>
      </c>
      <c r="C8" s="63" t="s">
        <v>327</v>
      </c>
      <c r="D8" s="64">
        <v>136.66</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5" t="s">
        <v>496</v>
      </c>
      <c r="B9" s="66"/>
      <c r="C9" s="63" t="s">
        <v>329</v>
      </c>
      <c r="D9" s="64">
        <f>5130.28+3777.64</f>
        <v>8907.92</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7" t="s">
        <v>497</v>
      </c>
      <c r="B10" s="29"/>
      <c r="C10" s="63" t="s">
        <v>331</v>
      </c>
      <c r="D10" s="64">
        <v>140.49</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7" t="s">
        <v>498</v>
      </c>
      <c r="B11" s="29"/>
      <c r="C11" s="63" t="s">
        <v>332</v>
      </c>
      <c r="D11" s="64">
        <f>407.08+2915.56</f>
        <v>3322.64</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7" t="s">
        <v>499</v>
      </c>
      <c r="B12" s="28"/>
      <c r="C12" s="68" t="s">
        <v>500</v>
      </c>
      <c r="D12" s="64">
        <v>8.36</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7"/>
      <c r="B13" s="28"/>
      <c r="C13" s="68"/>
      <c r="D13" s="64"/>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7"/>
      <c r="B14" s="28"/>
      <c r="C14" s="68"/>
      <c r="D14" s="64"/>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7"/>
      <c r="B15" s="28"/>
      <c r="C15" s="68"/>
      <c r="D15" s="64"/>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7"/>
      <c r="B16" s="28"/>
      <c r="C16" s="68"/>
      <c r="D16" s="64"/>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7"/>
      <c r="B17" s="28"/>
      <c r="C17" s="68"/>
      <c r="D17" s="64"/>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67"/>
      <c r="B18" s="28"/>
      <c r="C18" s="68"/>
      <c r="D18" s="69"/>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70"/>
      <c r="B19" s="71"/>
      <c r="C19" s="72"/>
      <c r="D19" s="73"/>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74" t="s">
        <v>501</v>
      </c>
      <c r="B20" s="75">
        <f>SUM(B7:B12)</f>
        <v>7401.63</v>
      </c>
      <c r="C20" s="76" t="s">
        <v>502</v>
      </c>
      <c r="D20" s="73">
        <f>SUM(D7:D18)</f>
        <v>12951.71</v>
      </c>
      <c r="F20" s="3"/>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67" t="s">
        <v>503</v>
      </c>
      <c r="B21" s="75"/>
      <c r="C21" s="63" t="s">
        <v>504</v>
      </c>
      <c r="D21" s="73"/>
      <c r="E21" s="3"/>
      <c r="F21" s="3"/>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67" t="s">
        <v>505</v>
      </c>
      <c r="B22" s="28">
        <v>5550.08</v>
      </c>
      <c r="C22" s="68"/>
      <c r="D22" s="7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5">
      <c r="A23" s="77" t="s">
        <v>506</v>
      </c>
      <c r="B23" s="78">
        <f>B20+B21+B22</f>
        <v>12951.71</v>
      </c>
      <c r="C23" s="72" t="s">
        <v>507</v>
      </c>
      <c r="D23" s="73">
        <f>D20+D21</f>
        <v>12951.71</v>
      </c>
      <c r="E23" s="3"/>
    </row>
    <row r="30" customHeight="1" spans="3:3">
      <c r="C30" s="3"/>
    </row>
  </sheetData>
  <mergeCells count="2">
    <mergeCell ref="A5:B5"/>
    <mergeCell ref="C5:D5"/>
  </mergeCells>
  <printOptions horizontalCentered="1"/>
  <pageMargins left="0" right="0" top="0" bottom="0" header="0.499305555555556" footer="0.499305555555556"/>
  <pageSetup paperSize="9" scale="9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topLeftCell="A34" workbookViewId="0">
      <selection activeCell="A1" sqref="A1:L39"/>
    </sheetView>
  </sheetViews>
  <sheetFormatPr defaultColWidth="6.875" defaultRowHeight="12.75" customHeight="1"/>
  <cols>
    <col min="1" max="1" width="10" style="1" customWidth="1"/>
    <col min="2" max="2" width="25" style="1" customWidth="1"/>
    <col min="3" max="3" width="10.125" style="1" customWidth="1"/>
    <col min="4" max="5" width="9.375" style="1" customWidth="1"/>
    <col min="6" max="6" width="7.75" style="1" customWidth="1"/>
    <col min="7" max="7" width="7.375" style="1" customWidth="1"/>
    <col min="8" max="8" width="6.75" style="1" customWidth="1"/>
    <col min="9" max="9" width="6.5" style="1" customWidth="1"/>
    <col min="10" max="10" width="6" style="1" customWidth="1"/>
    <col min="11" max="11" width="4.125" style="1" customWidth="1"/>
    <col min="12" max="12" width="6.25" style="1" customWidth="1"/>
    <col min="13" max="16384" width="6.875" style="1"/>
  </cols>
  <sheetData>
    <row r="1" ht="20.1" customHeight="1" spans="1:12">
      <c r="A1" s="2" t="s">
        <v>508</v>
      </c>
      <c r="L1" s="45"/>
    </row>
    <row r="2" ht="40.5" customHeight="1" spans="1:12">
      <c r="A2" s="4" t="s">
        <v>509</v>
      </c>
      <c r="B2" s="6"/>
      <c r="C2" s="6"/>
      <c r="D2" s="6"/>
      <c r="E2" s="6"/>
      <c r="F2" s="6"/>
      <c r="G2" s="6"/>
      <c r="H2" s="6"/>
      <c r="I2" s="6"/>
      <c r="J2" s="6"/>
      <c r="K2" s="6"/>
      <c r="L2" s="6"/>
    </row>
    <row r="3" ht="20.1" customHeight="1" spans="1:12">
      <c r="A3" s="30"/>
      <c r="B3" s="30"/>
      <c r="C3" s="30"/>
      <c r="D3" s="30"/>
      <c r="E3" s="30"/>
      <c r="F3" s="30"/>
      <c r="G3" s="30"/>
      <c r="H3" s="30"/>
      <c r="I3" s="30"/>
      <c r="J3" s="30"/>
      <c r="K3" s="30"/>
      <c r="L3" s="30"/>
    </row>
    <row r="4" ht="30.75" customHeight="1" spans="1:12">
      <c r="A4" s="31"/>
      <c r="B4" s="31"/>
      <c r="C4" s="31"/>
      <c r="D4" s="31"/>
      <c r="E4" s="31"/>
      <c r="F4" s="31"/>
      <c r="G4" s="31"/>
      <c r="H4" s="31"/>
      <c r="I4" s="31"/>
      <c r="J4" s="31"/>
      <c r="K4" s="31"/>
      <c r="L4" s="46" t="s">
        <v>313</v>
      </c>
    </row>
    <row r="5" ht="36" customHeight="1" spans="1:12">
      <c r="A5" s="32" t="s">
        <v>510</v>
      </c>
      <c r="B5" s="32"/>
      <c r="C5" s="33" t="s">
        <v>318</v>
      </c>
      <c r="D5" s="12" t="s">
        <v>505</v>
      </c>
      <c r="E5" s="12" t="s">
        <v>494</v>
      </c>
      <c r="F5" s="12" t="s">
        <v>495</v>
      </c>
      <c r="G5" s="12" t="s">
        <v>496</v>
      </c>
      <c r="H5" s="32" t="s">
        <v>497</v>
      </c>
      <c r="I5" s="32"/>
      <c r="J5" s="12" t="s">
        <v>498</v>
      </c>
      <c r="K5" s="12" t="s">
        <v>499</v>
      </c>
      <c r="L5" s="18" t="s">
        <v>503</v>
      </c>
    </row>
    <row r="6" ht="57" customHeight="1" spans="1:12">
      <c r="A6" s="34" t="s">
        <v>342</v>
      </c>
      <c r="B6" s="35" t="s">
        <v>343</v>
      </c>
      <c r="C6" s="13"/>
      <c r="D6" s="13"/>
      <c r="E6" s="13"/>
      <c r="F6" s="13"/>
      <c r="G6" s="13"/>
      <c r="H6" s="36" t="s">
        <v>511</v>
      </c>
      <c r="I6" s="36" t="s">
        <v>512</v>
      </c>
      <c r="J6" s="13"/>
      <c r="K6" s="13"/>
      <c r="L6" s="13"/>
    </row>
    <row r="7" ht="27" customHeight="1" spans="1:12">
      <c r="A7" s="14">
        <v>206</v>
      </c>
      <c r="B7" s="37" t="s">
        <v>333</v>
      </c>
      <c r="C7" s="12">
        <f>SUM(D7:L7)</f>
        <v>8.36</v>
      </c>
      <c r="D7" s="12">
        <v>8.36</v>
      </c>
      <c r="E7" s="12"/>
      <c r="F7" s="13"/>
      <c r="G7" s="38"/>
      <c r="H7" s="39"/>
      <c r="I7" s="39"/>
      <c r="J7" s="13"/>
      <c r="K7" s="38"/>
      <c r="L7" s="13"/>
    </row>
    <row r="8" ht="27" customHeight="1" spans="1:12">
      <c r="A8" s="19">
        <v>20604</v>
      </c>
      <c r="B8" s="20" t="s">
        <v>513</v>
      </c>
      <c r="C8" s="12">
        <f t="shared" ref="C8:C10" si="0">SUM(D8:L8)</f>
        <v>8.36</v>
      </c>
      <c r="D8" s="12">
        <v>8.36</v>
      </c>
      <c r="E8" s="12"/>
      <c r="F8" s="13"/>
      <c r="G8" s="38"/>
      <c r="H8" s="39"/>
      <c r="I8" s="39"/>
      <c r="J8" s="13"/>
      <c r="K8" s="38"/>
      <c r="L8" s="13"/>
    </row>
    <row r="9" ht="27" customHeight="1" spans="1:12">
      <c r="A9" s="19">
        <v>2060404</v>
      </c>
      <c r="B9" s="20" t="s">
        <v>514</v>
      </c>
      <c r="C9" s="12">
        <f t="shared" si="0"/>
        <v>8.36</v>
      </c>
      <c r="D9" s="12">
        <v>8.36</v>
      </c>
      <c r="E9" s="12"/>
      <c r="F9" s="13"/>
      <c r="G9" s="38"/>
      <c r="H9" s="39"/>
      <c r="I9" s="39"/>
      <c r="J9" s="13"/>
      <c r="K9" s="38"/>
      <c r="L9" s="13"/>
    </row>
    <row r="10" ht="27" customHeight="1" spans="1:12">
      <c r="A10" s="14">
        <v>208</v>
      </c>
      <c r="B10" s="37" t="s">
        <v>325</v>
      </c>
      <c r="C10" s="12">
        <f t="shared" si="0"/>
        <v>435.64</v>
      </c>
      <c r="D10" s="12">
        <f>D11</f>
        <v>4.36</v>
      </c>
      <c r="E10" s="12">
        <v>431.28</v>
      </c>
      <c r="F10" s="13"/>
      <c r="G10" s="38"/>
      <c r="H10" s="39"/>
      <c r="I10" s="39"/>
      <c r="J10" s="13"/>
      <c r="K10" s="38"/>
      <c r="L10" s="13"/>
    </row>
    <row r="11" ht="27" customHeight="1" spans="1:12">
      <c r="A11" s="19">
        <v>20805</v>
      </c>
      <c r="B11" s="20" t="s">
        <v>347</v>
      </c>
      <c r="C11" s="12">
        <f t="shared" ref="C11:D28" si="1">SUM(D11:L11)</f>
        <v>435.64</v>
      </c>
      <c r="D11" s="12">
        <f>SUM(D12:D14)</f>
        <v>4.36</v>
      </c>
      <c r="E11" s="12">
        <v>431.28</v>
      </c>
      <c r="F11" s="13"/>
      <c r="G11" s="38"/>
      <c r="H11" s="39"/>
      <c r="I11" s="39"/>
      <c r="J11" s="13"/>
      <c r="K11" s="38"/>
      <c r="L11" s="13"/>
    </row>
    <row r="12" ht="27" customHeight="1" spans="1:12">
      <c r="A12" s="19">
        <v>2080505</v>
      </c>
      <c r="B12" s="20" t="s">
        <v>350</v>
      </c>
      <c r="C12" s="12">
        <f t="shared" si="1"/>
        <v>238.51</v>
      </c>
      <c r="D12" s="12">
        <v>4.36</v>
      </c>
      <c r="E12" s="12">
        <v>234.15</v>
      </c>
      <c r="F12" s="13"/>
      <c r="G12" s="38"/>
      <c r="H12" s="39"/>
      <c r="I12" s="39"/>
      <c r="J12" s="13"/>
      <c r="K12" s="38"/>
      <c r="L12" s="13"/>
    </row>
    <row r="13" ht="27" customHeight="1" spans="1:12">
      <c r="A13" s="19">
        <v>2080506</v>
      </c>
      <c r="B13" s="20" t="s">
        <v>351</v>
      </c>
      <c r="C13" s="12">
        <f t="shared" si="1"/>
        <v>93.66</v>
      </c>
      <c r="D13" s="12"/>
      <c r="E13" s="12">
        <v>93.66</v>
      </c>
      <c r="F13" s="13"/>
      <c r="G13" s="38"/>
      <c r="H13" s="39"/>
      <c r="I13" s="39"/>
      <c r="J13" s="13"/>
      <c r="K13" s="38"/>
      <c r="L13" s="13"/>
    </row>
    <row r="14" ht="27" customHeight="1" spans="1:12">
      <c r="A14" s="19">
        <v>2080599</v>
      </c>
      <c r="B14" s="20" t="s">
        <v>352</v>
      </c>
      <c r="C14" s="12">
        <f t="shared" si="1"/>
        <v>103.47</v>
      </c>
      <c r="D14" s="12"/>
      <c r="E14" s="12">
        <v>103.47</v>
      </c>
      <c r="F14" s="13"/>
      <c r="G14" s="38"/>
      <c r="H14" s="39"/>
      <c r="I14" s="39"/>
      <c r="J14" s="13"/>
      <c r="K14" s="38"/>
      <c r="L14" s="13"/>
    </row>
    <row r="15" ht="27" customHeight="1" spans="1:12">
      <c r="A15" s="19">
        <v>210</v>
      </c>
      <c r="B15" s="37" t="s">
        <v>327</v>
      </c>
      <c r="C15" s="12">
        <f t="shared" si="1"/>
        <v>136.66</v>
      </c>
      <c r="D15" s="12"/>
      <c r="E15" s="12">
        <v>136.66</v>
      </c>
      <c r="F15" s="13"/>
      <c r="G15" s="38"/>
      <c r="H15" s="39"/>
      <c r="I15" s="39"/>
      <c r="J15" s="13"/>
      <c r="K15" s="38"/>
      <c r="L15" s="13"/>
    </row>
    <row r="16" ht="27" customHeight="1" spans="1:12">
      <c r="A16" s="19">
        <v>21011</v>
      </c>
      <c r="B16" s="20" t="s">
        <v>353</v>
      </c>
      <c r="C16" s="12">
        <f t="shared" si="1"/>
        <v>136.66</v>
      </c>
      <c r="D16" s="12"/>
      <c r="E16" s="12">
        <v>136.66</v>
      </c>
      <c r="F16" s="13"/>
      <c r="G16" s="38"/>
      <c r="H16" s="39"/>
      <c r="I16" s="39"/>
      <c r="J16" s="13"/>
      <c r="K16" s="38"/>
      <c r="L16" s="13"/>
    </row>
    <row r="17" ht="20.1" customHeight="1" spans="1:12">
      <c r="A17" s="19">
        <v>2101101</v>
      </c>
      <c r="B17" s="20" t="s">
        <v>354</v>
      </c>
      <c r="C17" s="12">
        <f t="shared" si="1"/>
        <v>22.62</v>
      </c>
      <c r="D17" s="40"/>
      <c r="E17" s="12">
        <v>22.62</v>
      </c>
      <c r="F17" s="28"/>
      <c r="G17" s="41"/>
      <c r="H17" s="42"/>
      <c r="I17" s="42"/>
      <c r="J17" s="28"/>
      <c r="K17" s="41"/>
      <c r="L17" s="28"/>
    </row>
    <row r="18" ht="27" customHeight="1" spans="1:12">
      <c r="A18" s="19">
        <v>2101102</v>
      </c>
      <c r="B18" s="20" t="s">
        <v>355</v>
      </c>
      <c r="C18" s="12">
        <f t="shared" si="1"/>
        <v>88.6</v>
      </c>
      <c r="D18" s="12"/>
      <c r="E18" s="12">
        <v>88.6</v>
      </c>
      <c r="F18" s="13"/>
      <c r="G18" s="38"/>
      <c r="H18" s="39"/>
      <c r="I18" s="39"/>
      <c r="J18" s="13"/>
      <c r="K18" s="38"/>
      <c r="L18" s="13"/>
    </row>
    <row r="19" ht="27" customHeight="1" spans="1:12">
      <c r="A19" s="19">
        <v>2101103</v>
      </c>
      <c r="B19" s="20" t="s">
        <v>356</v>
      </c>
      <c r="C19" s="12">
        <f t="shared" si="1"/>
        <v>4.8</v>
      </c>
      <c r="D19" s="12"/>
      <c r="E19" s="12">
        <v>4.8</v>
      </c>
      <c r="F19" s="13"/>
      <c r="G19" s="38"/>
      <c r="H19" s="39"/>
      <c r="I19" s="39"/>
      <c r="J19" s="13"/>
      <c r="K19" s="38"/>
      <c r="L19" s="13"/>
    </row>
    <row r="20" ht="27" customHeight="1" spans="1:12">
      <c r="A20" s="19">
        <v>2101199</v>
      </c>
      <c r="B20" s="20" t="s">
        <v>357</v>
      </c>
      <c r="C20" s="12">
        <f t="shared" si="1"/>
        <v>20.64</v>
      </c>
      <c r="D20" s="12"/>
      <c r="E20" s="12">
        <v>20.64</v>
      </c>
      <c r="F20" s="13"/>
      <c r="G20" s="38"/>
      <c r="H20" s="39"/>
      <c r="I20" s="39"/>
      <c r="J20" s="13"/>
      <c r="K20" s="38"/>
      <c r="L20" s="13"/>
    </row>
    <row r="21" ht="27" customHeight="1" spans="1:12">
      <c r="A21" s="23">
        <v>212</v>
      </c>
      <c r="B21" s="24" t="s">
        <v>332</v>
      </c>
      <c r="C21" s="12">
        <f>SUM(D21:L21)</f>
        <v>3322.64</v>
      </c>
      <c r="D21" s="12">
        <f>D22</f>
        <v>407.08</v>
      </c>
      <c r="E21" s="12"/>
      <c r="F21" s="13">
        <v>2915.56</v>
      </c>
      <c r="G21" s="38"/>
      <c r="H21" s="39"/>
      <c r="I21" s="39"/>
      <c r="J21" s="13"/>
      <c r="K21" s="38"/>
      <c r="L21" s="13"/>
    </row>
    <row r="22" ht="27" customHeight="1" spans="1:12">
      <c r="A22" s="23" t="s">
        <v>515</v>
      </c>
      <c r="B22" s="24" t="s">
        <v>485</v>
      </c>
      <c r="C22" s="12">
        <f>SUM(D22:L22)</f>
        <v>3322.64</v>
      </c>
      <c r="D22" s="12">
        <f>SUM(D23:D25)</f>
        <v>407.08</v>
      </c>
      <c r="E22" s="12"/>
      <c r="F22" s="13">
        <v>2915.56</v>
      </c>
      <c r="G22" s="38"/>
      <c r="H22" s="39"/>
      <c r="I22" s="39"/>
      <c r="J22" s="13"/>
      <c r="K22" s="38"/>
      <c r="L22" s="13"/>
    </row>
    <row r="23" ht="27" customHeight="1" spans="1:12">
      <c r="A23" s="43" t="s">
        <v>516</v>
      </c>
      <c r="B23" s="44" t="s">
        <v>487</v>
      </c>
      <c r="C23" s="12">
        <f>SUM(D23:L23)</f>
        <v>250</v>
      </c>
      <c r="D23" s="12"/>
      <c r="E23" s="12"/>
      <c r="F23" s="13">
        <v>250</v>
      </c>
      <c r="G23" s="38"/>
      <c r="H23" s="39"/>
      <c r="I23" s="39"/>
      <c r="J23" s="13"/>
      <c r="K23" s="38"/>
      <c r="L23" s="13"/>
    </row>
    <row r="24" ht="27" customHeight="1" spans="1:12">
      <c r="A24" s="43" t="s">
        <v>517</v>
      </c>
      <c r="B24" s="44" t="s">
        <v>489</v>
      </c>
      <c r="C24" s="12">
        <f>SUM(D24:L24)</f>
        <v>100</v>
      </c>
      <c r="D24" s="12"/>
      <c r="E24" s="12"/>
      <c r="F24" s="13">
        <v>100</v>
      </c>
      <c r="G24" s="38"/>
      <c r="H24" s="39"/>
      <c r="I24" s="39"/>
      <c r="J24" s="13"/>
      <c r="K24" s="38"/>
      <c r="L24" s="13"/>
    </row>
    <row r="25" ht="27" customHeight="1" spans="1:12">
      <c r="A25" s="43" t="s">
        <v>518</v>
      </c>
      <c r="B25" s="44" t="s">
        <v>491</v>
      </c>
      <c r="C25" s="12">
        <f>SUM(D25:L25)</f>
        <v>2972.64</v>
      </c>
      <c r="D25" s="12">
        <v>407.08</v>
      </c>
      <c r="E25" s="12"/>
      <c r="F25" s="13">
        <v>2565.56</v>
      </c>
      <c r="G25" s="38"/>
      <c r="H25" s="39"/>
      <c r="I25" s="39"/>
      <c r="J25" s="13"/>
      <c r="K25" s="38"/>
      <c r="L25" s="13"/>
    </row>
    <row r="26" ht="27" customHeight="1" spans="1:12">
      <c r="A26" s="19">
        <v>220</v>
      </c>
      <c r="B26" s="37" t="s">
        <v>329</v>
      </c>
      <c r="C26" s="12">
        <f t="shared" si="1"/>
        <v>8907.92</v>
      </c>
      <c r="D26" s="12">
        <f>D27</f>
        <v>5130.28</v>
      </c>
      <c r="E26" s="12">
        <v>3777.64</v>
      </c>
      <c r="F26" s="13"/>
      <c r="G26" s="38"/>
      <c r="H26" s="39"/>
      <c r="I26" s="39"/>
      <c r="J26" s="13"/>
      <c r="K26" s="38"/>
      <c r="L26" s="13"/>
    </row>
    <row r="27" ht="27" customHeight="1" spans="1:12">
      <c r="A27" s="19">
        <v>22001</v>
      </c>
      <c r="B27" s="20" t="s">
        <v>358</v>
      </c>
      <c r="C27" s="12">
        <f t="shared" si="1"/>
        <v>8907.92</v>
      </c>
      <c r="D27" s="12">
        <f>SUM(D28:D36)</f>
        <v>5130.28</v>
      </c>
      <c r="E27" s="12">
        <v>3777.64</v>
      </c>
      <c r="F27" s="13"/>
      <c r="G27" s="38"/>
      <c r="H27" s="39"/>
      <c r="I27" s="39"/>
      <c r="J27" s="13"/>
      <c r="K27" s="38"/>
      <c r="L27" s="13"/>
    </row>
    <row r="28" ht="27" customHeight="1" spans="1:12">
      <c r="A28" s="19">
        <v>2200101</v>
      </c>
      <c r="B28" s="20" t="s">
        <v>359</v>
      </c>
      <c r="C28" s="12">
        <f t="shared" si="1"/>
        <v>501.94</v>
      </c>
      <c r="D28" s="12">
        <v>20.92</v>
      </c>
      <c r="E28" s="12">
        <v>481.02</v>
      </c>
      <c r="F28" s="13"/>
      <c r="G28" s="38"/>
      <c r="H28" s="39"/>
      <c r="I28" s="39"/>
      <c r="J28" s="13"/>
      <c r="K28" s="38"/>
      <c r="L28" s="13"/>
    </row>
    <row r="29" ht="27" customHeight="1" spans="1:12">
      <c r="A29" s="19">
        <v>2200102</v>
      </c>
      <c r="B29" s="20" t="s">
        <v>360</v>
      </c>
      <c r="C29" s="12">
        <f>SUM(D29:L29)</f>
        <v>223.1</v>
      </c>
      <c r="D29" s="12">
        <v>75.71</v>
      </c>
      <c r="E29" s="12">
        <v>147.39</v>
      </c>
      <c r="F29" s="13"/>
      <c r="G29" s="38"/>
      <c r="H29" s="39"/>
      <c r="I29" s="39"/>
      <c r="J29" s="13"/>
      <c r="K29" s="38"/>
      <c r="L29" s="13"/>
    </row>
    <row r="30" ht="27" customHeight="1" spans="1:12">
      <c r="A30" s="19">
        <v>2200105</v>
      </c>
      <c r="B30" s="20" t="s">
        <v>362</v>
      </c>
      <c r="C30" s="12">
        <f>SUM(D30:L30)</f>
        <v>25</v>
      </c>
      <c r="D30" s="12">
        <v>25</v>
      </c>
      <c r="E30" s="12"/>
      <c r="F30" s="13"/>
      <c r="G30" s="38"/>
      <c r="H30" s="39"/>
      <c r="I30" s="39"/>
      <c r="J30" s="13"/>
      <c r="K30" s="38"/>
      <c r="L30" s="13"/>
    </row>
    <row r="31" ht="27" customHeight="1" spans="1:12">
      <c r="A31" s="19">
        <v>2200106</v>
      </c>
      <c r="B31" s="20" t="s">
        <v>363</v>
      </c>
      <c r="C31" s="12">
        <f t="shared" ref="C31:C39" si="2">SUM(D31:L31)</f>
        <v>1038</v>
      </c>
      <c r="D31" s="12">
        <v>838</v>
      </c>
      <c r="E31" s="12">
        <v>200</v>
      </c>
      <c r="F31" s="13"/>
      <c r="G31" s="38"/>
      <c r="H31" s="39"/>
      <c r="I31" s="39"/>
      <c r="J31" s="13"/>
      <c r="K31" s="38"/>
      <c r="L31" s="13"/>
    </row>
    <row r="32" ht="27" customHeight="1" spans="1:12">
      <c r="A32" s="19">
        <v>2200111</v>
      </c>
      <c r="B32" s="20" t="s">
        <v>519</v>
      </c>
      <c r="C32" s="12">
        <f t="shared" si="2"/>
        <v>3000</v>
      </c>
      <c r="D32" s="12">
        <v>3000</v>
      </c>
      <c r="E32" s="12"/>
      <c r="F32" s="13"/>
      <c r="G32" s="38"/>
      <c r="H32" s="39"/>
      <c r="I32" s="39"/>
      <c r="J32" s="13"/>
      <c r="K32" s="38"/>
      <c r="L32" s="13"/>
    </row>
    <row r="33" ht="27" customHeight="1" spans="1:12">
      <c r="A33" s="19">
        <v>2200112</v>
      </c>
      <c r="B33" s="20" t="s">
        <v>364</v>
      </c>
      <c r="C33" s="12">
        <f t="shared" si="2"/>
        <v>20</v>
      </c>
      <c r="D33" s="12"/>
      <c r="E33" s="12">
        <v>20</v>
      </c>
      <c r="F33" s="13"/>
      <c r="G33" s="38"/>
      <c r="H33" s="39"/>
      <c r="I33" s="39"/>
      <c r="J33" s="13"/>
      <c r="K33" s="38"/>
      <c r="L33" s="13"/>
    </row>
    <row r="34" ht="27" customHeight="1" spans="1:12">
      <c r="A34" s="19">
        <v>2200114</v>
      </c>
      <c r="B34" s="20" t="s">
        <v>365</v>
      </c>
      <c r="C34" s="12">
        <f t="shared" si="2"/>
        <v>318</v>
      </c>
      <c r="D34" s="12">
        <v>18</v>
      </c>
      <c r="E34" s="12">
        <v>300</v>
      </c>
      <c r="F34" s="13"/>
      <c r="G34" s="38"/>
      <c r="H34" s="39"/>
      <c r="I34" s="39"/>
      <c r="J34" s="13"/>
      <c r="K34" s="38"/>
      <c r="L34" s="13"/>
    </row>
    <row r="35" ht="27" customHeight="1" spans="1:12">
      <c r="A35" s="19">
        <v>2200150</v>
      </c>
      <c r="B35" s="20" t="s">
        <v>366</v>
      </c>
      <c r="C35" s="12">
        <f t="shared" si="2"/>
        <v>2022.05</v>
      </c>
      <c r="D35" s="12">
        <v>204.16</v>
      </c>
      <c r="E35" s="12">
        <v>1817.89</v>
      </c>
      <c r="F35" s="13"/>
      <c r="G35" s="38"/>
      <c r="H35" s="39"/>
      <c r="I35" s="39"/>
      <c r="J35" s="13"/>
      <c r="K35" s="38"/>
      <c r="L35" s="13"/>
    </row>
    <row r="36" ht="27" customHeight="1" spans="1:12">
      <c r="A36" s="19">
        <v>2200199</v>
      </c>
      <c r="B36" s="20" t="s">
        <v>367</v>
      </c>
      <c r="C36" s="12">
        <f t="shared" si="2"/>
        <v>1759.83</v>
      </c>
      <c r="D36" s="12">
        <v>948.49</v>
      </c>
      <c r="E36" s="12">
        <v>811.34</v>
      </c>
      <c r="F36" s="13"/>
      <c r="G36" s="38"/>
      <c r="H36" s="39"/>
      <c r="I36" s="39"/>
      <c r="J36" s="13"/>
      <c r="K36" s="38"/>
      <c r="L36" s="13"/>
    </row>
    <row r="37" ht="27" customHeight="1" spans="1:12">
      <c r="A37" s="19">
        <v>221</v>
      </c>
      <c r="B37" s="37" t="s">
        <v>331</v>
      </c>
      <c r="C37" s="12">
        <f t="shared" si="2"/>
        <v>140.49</v>
      </c>
      <c r="D37" s="12"/>
      <c r="E37" s="12">
        <v>140.49</v>
      </c>
      <c r="F37" s="13"/>
      <c r="G37" s="38"/>
      <c r="H37" s="39"/>
      <c r="I37" s="39"/>
      <c r="J37" s="13"/>
      <c r="K37" s="38"/>
      <c r="L37" s="13"/>
    </row>
    <row r="38" ht="20.1" customHeight="1" spans="1:12">
      <c r="A38" s="19">
        <v>22102</v>
      </c>
      <c r="B38" s="20" t="s">
        <v>368</v>
      </c>
      <c r="C38" s="12">
        <f t="shared" si="2"/>
        <v>140.49</v>
      </c>
      <c r="D38" s="40"/>
      <c r="E38" s="12">
        <v>140.49</v>
      </c>
      <c r="F38" s="28"/>
      <c r="G38" s="41"/>
      <c r="H38" s="42"/>
      <c r="I38" s="42"/>
      <c r="J38" s="28"/>
      <c r="K38" s="41"/>
      <c r="L38" s="28"/>
    </row>
    <row r="39" ht="27" customHeight="1" spans="1:12">
      <c r="A39" s="19">
        <v>2210201</v>
      </c>
      <c r="B39" s="20" t="s">
        <v>369</v>
      </c>
      <c r="C39" s="12">
        <f t="shared" si="2"/>
        <v>140.49</v>
      </c>
      <c r="D39" s="12"/>
      <c r="E39" s="12">
        <v>140.49</v>
      </c>
      <c r="F39" s="12"/>
      <c r="G39" s="12"/>
      <c r="H39" s="34"/>
      <c r="I39" s="34"/>
      <c r="J39" s="12"/>
      <c r="K39" s="12"/>
      <c r="L39" s="12"/>
    </row>
    <row r="40" ht="21" customHeight="1" spans="1:12">
      <c r="A40" s="3"/>
      <c r="B40" s="3"/>
      <c r="C40" s="3"/>
      <c r="D40" s="3"/>
      <c r="E40" s="3"/>
      <c r="F40" s="3"/>
      <c r="G40" s="3"/>
      <c r="H40" s="3"/>
      <c r="I40" s="3"/>
      <c r="J40" s="3"/>
      <c r="K40" s="3"/>
      <c r="L40" s="3"/>
    </row>
    <row r="41" ht="21" customHeight="1" spans="2:12">
      <c r="B41" s="3"/>
      <c r="C41" s="3"/>
      <c r="D41" s="3"/>
      <c r="E41" s="3"/>
      <c r="F41" s="3"/>
      <c r="G41" s="3"/>
      <c r="H41" s="3"/>
      <c r="I41" s="3"/>
      <c r="J41" s="3"/>
      <c r="K41" s="3"/>
      <c r="L41" s="3"/>
    </row>
    <row r="42" customHeight="1" spans="2:12">
      <c r="B42" s="3"/>
      <c r="C42" s="3"/>
      <c r="D42" s="3"/>
      <c r="E42" s="3"/>
      <c r="F42" s="3"/>
      <c r="G42" s="3"/>
      <c r="H42" s="3"/>
      <c r="I42" s="3"/>
      <c r="J42" s="3"/>
      <c r="K42" s="3"/>
      <c r="L42" s="3"/>
    </row>
    <row r="43" customHeight="1" spans="1:12">
      <c r="A43" s="3"/>
      <c r="B43" s="3"/>
      <c r="C43" s="3"/>
      <c r="D43" s="3"/>
      <c r="E43" s="3"/>
      <c r="F43" s="3"/>
      <c r="G43" s="3"/>
      <c r="H43" s="3"/>
      <c r="I43" s="3"/>
      <c r="J43" s="3"/>
      <c r="K43" s="3"/>
      <c r="L43" s="3"/>
    </row>
    <row r="44" customHeight="1" spans="2:12">
      <c r="B44" s="3"/>
      <c r="C44" s="3"/>
      <c r="D44" s="3"/>
      <c r="F44" s="3"/>
      <c r="G44" s="3"/>
      <c r="H44" s="3"/>
      <c r="I44" s="3"/>
      <c r="J44" s="3"/>
      <c r="K44" s="3"/>
      <c r="L44" s="3"/>
    </row>
    <row r="45" customHeight="1" spans="2:12">
      <c r="B45" s="3"/>
      <c r="C45" s="3"/>
      <c r="I45" s="3"/>
      <c r="J45" s="3"/>
      <c r="K45" s="3"/>
      <c r="L45" s="3"/>
    </row>
    <row r="46" customHeight="1" spans="2:11">
      <c r="B46" s="3"/>
      <c r="J46" s="3"/>
      <c r="K46" s="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379861111111111" bottom="0.209722222222222" header="0.259722222222222" footer="0.169444444444444"/>
  <pageSetup paperSize="9" scale="5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showGridLines="0" workbookViewId="0">
      <selection activeCell="A1" sqref="A1:H38"/>
    </sheetView>
  </sheetViews>
  <sheetFormatPr defaultColWidth="6.875" defaultRowHeight="12.75" customHeight="1"/>
  <cols>
    <col min="1" max="1" width="10.25" style="1" customWidth="1"/>
    <col min="2" max="2" width="32.25" style="1" customWidth="1"/>
    <col min="3" max="3" width="14" style="1" customWidth="1"/>
    <col min="4" max="4" width="11.625" style="1" customWidth="1"/>
    <col min="5" max="5" width="10.875" style="1" customWidth="1"/>
    <col min="6" max="6" width="8.875" style="1" customWidth="1"/>
    <col min="7" max="7" width="8.125" style="1" customWidth="1"/>
    <col min="8" max="8" width="8.625" style="1" customWidth="1"/>
    <col min="9" max="16384" width="6.875" style="1"/>
  </cols>
  <sheetData>
    <row r="1" ht="20.1" customHeight="1" spans="1:2">
      <c r="A1" s="2" t="s">
        <v>520</v>
      </c>
      <c r="B1" s="3"/>
    </row>
    <row r="2" ht="33" spans="1:8">
      <c r="A2" s="4" t="s">
        <v>521</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44.25" customHeight="1" spans="1:8">
      <c r="A5" s="12" t="s">
        <v>522</v>
      </c>
      <c r="B5" s="12" t="s">
        <v>523</v>
      </c>
      <c r="C5" s="12" t="s">
        <v>318</v>
      </c>
      <c r="D5" s="13" t="s">
        <v>345</v>
      </c>
      <c r="E5" s="12" t="s">
        <v>346</v>
      </c>
      <c r="F5" s="12" t="s">
        <v>524</v>
      </c>
      <c r="G5" s="12" t="s">
        <v>525</v>
      </c>
      <c r="H5" s="12" t="s">
        <v>526</v>
      </c>
    </row>
    <row r="6" ht="29.25" customHeight="1" spans="1:8">
      <c r="A6" s="14">
        <v>206</v>
      </c>
      <c r="B6" s="15" t="s">
        <v>333</v>
      </c>
      <c r="C6" s="16">
        <f>SUM(D6:H6)</f>
        <v>8.36</v>
      </c>
      <c r="D6" s="13"/>
      <c r="E6" s="17">
        <f>E7</f>
        <v>8.36</v>
      </c>
      <c r="F6" s="18"/>
      <c r="G6" s="18"/>
      <c r="H6" s="18"/>
    </row>
    <row r="7" ht="29.25" customHeight="1" spans="1:8">
      <c r="A7" s="19">
        <v>20604</v>
      </c>
      <c r="B7" s="20" t="s">
        <v>513</v>
      </c>
      <c r="C7" s="16">
        <f t="shared" ref="C7:C9" si="0">SUM(D7:H7)</f>
        <v>8.36</v>
      </c>
      <c r="D7" s="13"/>
      <c r="E7" s="17">
        <v>8.36</v>
      </c>
      <c r="F7" s="18"/>
      <c r="G7" s="18"/>
      <c r="H7" s="18"/>
    </row>
    <row r="8" ht="29.25" customHeight="1" spans="1:8">
      <c r="A8" s="19">
        <v>2060404</v>
      </c>
      <c r="B8" s="20" t="s">
        <v>514</v>
      </c>
      <c r="C8" s="16">
        <f t="shared" si="0"/>
        <v>8.36</v>
      </c>
      <c r="D8" s="13"/>
      <c r="E8" s="17">
        <v>8.36</v>
      </c>
      <c r="F8" s="18"/>
      <c r="G8" s="18"/>
      <c r="H8" s="18"/>
    </row>
    <row r="9" ht="29.25" customHeight="1" spans="1:8">
      <c r="A9" s="14">
        <v>208</v>
      </c>
      <c r="B9" s="15" t="s">
        <v>325</v>
      </c>
      <c r="C9" s="16">
        <f t="shared" si="0"/>
        <v>435.64</v>
      </c>
      <c r="D9" s="13">
        <f>D10</f>
        <v>435.64</v>
      </c>
      <c r="E9" s="17"/>
      <c r="F9" s="18"/>
      <c r="G9" s="18"/>
      <c r="H9" s="18"/>
    </row>
    <row r="10" ht="29.25" customHeight="1" spans="1:8">
      <c r="A10" s="19">
        <v>20805</v>
      </c>
      <c r="B10" s="20" t="s">
        <v>347</v>
      </c>
      <c r="C10" s="16">
        <f t="shared" ref="C10:C18" si="1">SUM(D10:H10)</f>
        <v>435.64</v>
      </c>
      <c r="D10" s="13">
        <f>SUM(D11:D13)</f>
        <v>435.64</v>
      </c>
      <c r="E10" s="17"/>
      <c r="F10" s="18"/>
      <c r="G10" s="18"/>
      <c r="H10" s="18"/>
    </row>
    <row r="11" ht="29.25" customHeight="1" spans="1:8">
      <c r="A11" s="19">
        <v>2080505</v>
      </c>
      <c r="B11" s="20" t="s">
        <v>350</v>
      </c>
      <c r="C11" s="16">
        <f t="shared" si="1"/>
        <v>238.51</v>
      </c>
      <c r="D11" s="13">
        <f>4.36+234.15</f>
        <v>238.51</v>
      </c>
      <c r="E11" s="17"/>
      <c r="F11" s="18"/>
      <c r="G11" s="18"/>
      <c r="H11" s="18"/>
    </row>
    <row r="12" ht="29.25" customHeight="1" spans="1:8">
      <c r="A12" s="19">
        <v>2080506</v>
      </c>
      <c r="B12" s="20" t="s">
        <v>351</v>
      </c>
      <c r="C12" s="16">
        <f t="shared" si="1"/>
        <v>93.66</v>
      </c>
      <c r="D12" s="13">
        <v>93.66</v>
      </c>
      <c r="E12" s="17"/>
      <c r="F12" s="18"/>
      <c r="G12" s="18"/>
      <c r="H12" s="18"/>
    </row>
    <row r="13" ht="29.25" customHeight="1" spans="1:8">
      <c r="A13" s="19">
        <v>2080599</v>
      </c>
      <c r="B13" s="20" t="s">
        <v>352</v>
      </c>
      <c r="C13" s="16">
        <f t="shared" si="1"/>
        <v>103.47</v>
      </c>
      <c r="D13" s="13">
        <v>103.47</v>
      </c>
      <c r="E13" s="17"/>
      <c r="F13" s="18"/>
      <c r="G13" s="18"/>
      <c r="H13" s="18"/>
    </row>
    <row r="14" ht="29.25" customHeight="1" spans="1:8">
      <c r="A14" s="19">
        <v>210</v>
      </c>
      <c r="B14" s="15" t="s">
        <v>327</v>
      </c>
      <c r="C14" s="16">
        <f t="shared" si="1"/>
        <v>136.66</v>
      </c>
      <c r="D14" s="13">
        <v>136.66</v>
      </c>
      <c r="E14" s="17"/>
      <c r="F14" s="18"/>
      <c r="G14" s="18"/>
      <c r="H14" s="18"/>
    </row>
    <row r="15" ht="27" customHeight="1" spans="1:8">
      <c r="A15" s="19">
        <v>21011</v>
      </c>
      <c r="B15" s="20" t="s">
        <v>353</v>
      </c>
      <c r="C15" s="16">
        <f t="shared" si="1"/>
        <v>136.66</v>
      </c>
      <c r="D15" s="13">
        <v>136.66</v>
      </c>
      <c r="E15" s="21"/>
      <c r="F15" s="22"/>
      <c r="G15" s="22"/>
      <c r="H15" s="22"/>
    </row>
    <row r="16" ht="29.25" customHeight="1" spans="1:8">
      <c r="A16" s="19">
        <v>2101101</v>
      </c>
      <c r="B16" s="20" t="s">
        <v>354</v>
      </c>
      <c r="C16" s="16">
        <f t="shared" si="1"/>
        <v>22.62</v>
      </c>
      <c r="D16" s="13">
        <v>22.62</v>
      </c>
      <c r="E16" s="17"/>
      <c r="F16" s="18"/>
      <c r="G16" s="18"/>
      <c r="H16" s="18"/>
    </row>
    <row r="17" ht="29.25" customHeight="1" spans="1:8">
      <c r="A17" s="19">
        <v>2101102</v>
      </c>
      <c r="B17" s="20" t="s">
        <v>355</v>
      </c>
      <c r="C17" s="16">
        <f t="shared" si="1"/>
        <v>88.6</v>
      </c>
      <c r="D17" s="13">
        <v>88.6</v>
      </c>
      <c r="E17" s="17"/>
      <c r="F17" s="18"/>
      <c r="G17" s="18"/>
      <c r="H17" s="18"/>
    </row>
    <row r="18" ht="29.25" customHeight="1" spans="1:8">
      <c r="A18" s="19">
        <v>2101103</v>
      </c>
      <c r="B18" s="20" t="s">
        <v>356</v>
      </c>
      <c r="C18" s="16">
        <f t="shared" si="1"/>
        <v>4.8</v>
      </c>
      <c r="D18" s="13">
        <v>4.8</v>
      </c>
      <c r="E18" s="17"/>
      <c r="F18" s="18"/>
      <c r="G18" s="18"/>
      <c r="H18" s="18"/>
    </row>
    <row r="19" ht="29.25" customHeight="1" spans="1:8">
      <c r="A19" s="19">
        <v>2101199</v>
      </c>
      <c r="B19" s="20" t="s">
        <v>357</v>
      </c>
      <c r="C19" s="16">
        <f t="shared" ref="C19:C31" si="2">SUM(D19:H19)</f>
        <v>20.64</v>
      </c>
      <c r="D19" s="13">
        <v>20.64</v>
      </c>
      <c r="E19" s="17"/>
      <c r="F19" s="18"/>
      <c r="G19" s="18"/>
      <c r="H19" s="18"/>
    </row>
    <row r="20" ht="29.25" customHeight="1" spans="1:8">
      <c r="A20" s="23">
        <v>212</v>
      </c>
      <c r="B20" s="24" t="s">
        <v>332</v>
      </c>
      <c r="C20" s="16">
        <f t="shared" si="2"/>
        <v>3322.64</v>
      </c>
      <c r="D20" s="13"/>
      <c r="E20" s="17">
        <f>E21</f>
        <v>3322.64</v>
      </c>
      <c r="F20" s="18"/>
      <c r="G20" s="18"/>
      <c r="H20" s="18"/>
    </row>
    <row r="21" ht="29.25" customHeight="1" spans="1:8">
      <c r="A21" s="25" t="s">
        <v>527</v>
      </c>
      <c r="B21" s="26" t="s">
        <v>528</v>
      </c>
      <c r="C21" s="12">
        <f t="shared" si="2"/>
        <v>3322.64</v>
      </c>
      <c r="D21" s="13"/>
      <c r="E21" s="17">
        <f>SUM(E22:E24)</f>
        <v>3322.64</v>
      </c>
      <c r="F21" s="18"/>
      <c r="G21" s="18"/>
      <c r="H21" s="18"/>
    </row>
    <row r="22" ht="29.25" customHeight="1" spans="1:8">
      <c r="A22" s="27" t="s">
        <v>516</v>
      </c>
      <c r="B22" s="26" t="s">
        <v>529</v>
      </c>
      <c r="C22" s="12">
        <f t="shared" si="2"/>
        <v>250</v>
      </c>
      <c r="D22" s="13"/>
      <c r="E22" s="17">
        <v>250</v>
      </c>
      <c r="F22" s="18"/>
      <c r="G22" s="18"/>
      <c r="H22" s="18"/>
    </row>
    <row r="23" ht="29.25" customHeight="1" spans="1:8">
      <c r="A23" s="27" t="s">
        <v>517</v>
      </c>
      <c r="B23" s="26" t="s">
        <v>530</v>
      </c>
      <c r="C23" s="12">
        <f t="shared" si="2"/>
        <v>100</v>
      </c>
      <c r="D23" s="13"/>
      <c r="E23" s="17">
        <v>100</v>
      </c>
      <c r="F23" s="18"/>
      <c r="G23" s="18"/>
      <c r="H23" s="18"/>
    </row>
    <row r="24" ht="29.25" customHeight="1" spans="1:8">
      <c r="A24" s="27" t="s">
        <v>531</v>
      </c>
      <c r="B24" s="26" t="s">
        <v>532</v>
      </c>
      <c r="C24" s="12">
        <f t="shared" si="2"/>
        <v>2972.64</v>
      </c>
      <c r="D24" s="13"/>
      <c r="E24" s="17">
        <f>407.08+2565.56</f>
        <v>2972.64</v>
      </c>
      <c r="F24" s="18"/>
      <c r="G24" s="18"/>
      <c r="H24" s="18"/>
    </row>
    <row r="25" ht="29.25" customHeight="1" spans="1:8">
      <c r="A25" s="19">
        <v>220</v>
      </c>
      <c r="B25" s="15" t="s">
        <v>329</v>
      </c>
      <c r="C25" s="12">
        <f>D25+E25+F25+G25+H25</f>
        <v>8907.92</v>
      </c>
      <c r="D25" s="13">
        <f>D26</f>
        <v>2523.99</v>
      </c>
      <c r="E25" s="13">
        <f>E26</f>
        <v>6383.93</v>
      </c>
      <c r="F25" s="18"/>
      <c r="G25" s="18"/>
      <c r="H25" s="18"/>
    </row>
    <row r="26" ht="29.25" customHeight="1" spans="1:8">
      <c r="A26" s="19">
        <v>22001</v>
      </c>
      <c r="B26" s="20" t="s">
        <v>358</v>
      </c>
      <c r="C26" s="16">
        <f t="shared" si="2"/>
        <v>8907.92</v>
      </c>
      <c r="D26" s="13">
        <f>SUM(D27:D35)</f>
        <v>2523.99</v>
      </c>
      <c r="E26" s="12">
        <f>SUM(E27:E35)</f>
        <v>6383.93</v>
      </c>
      <c r="F26" s="18"/>
      <c r="G26" s="18"/>
      <c r="H26" s="18"/>
    </row>
    <row r="27" ht="29.25" customHeight="1" spans="1:8">
      <c r="A27" s="19">
        <v>2200101</v>
      </c>
      <c r="B27" s="20" t="s">
        <v>359</v>
      </c>
      <c r="C27" s="16">
        <f t="shared" si="2"/>
        <v>501.94</v>
      </c>
      <c r="D27" s="13">
        <f>20.92+481.02</f>
        <v>501.94</v>
      </c>
      <c r="E27" s="12"/>
      <c r="F27" s="18"/>
      <c r="G27" s="18"/>
      <c r="H27" s="18"/>
    </row>
    <row r="28" ht="29.25" customHeight="1" spans="1:8">
      <c r="A28" s="19">
        <v>2200102</v>
      </c>
      <c r="B28" s="20" t="s">
        <v>360</v>
      </c>
      <c r="C28" s="16">
        <f t="shared" si="2"/>
        <v>223.1</v>
      </c>
      <c r="D28" s="13"/>
      <c r="E28" s="17">
        <f>75.71+147.39</f>
        <v>223.1</v>
      </c>
      <c r="F28" s="18"/>
      <c r="G28" s="18"/>
      <c r="H28" s="18"/>
    </row>
    <row r="29" ht="29.25" customHeight="1" spans="1:8">
      <c r="A29" s="19">
        <v>2200105</v>
      </c>
      <c r="B29" s="20" t="s">
        <v>362</v>
      </c>
      <c r="C29" s="16">
        <f t="shared" si="2"/>
        <v>25</v>
      </c>
      <c r="D29" s="13"/>
      <c r="E29" s="17">
        <v>25</v>
      </c>
      <c r="F29" s="18"/>
      <c r="G29" s="18"/>
      <c r="H29" s="18"/>
    </row>
    <row r="30" ht="27" customHeight="1" spans="1:8">
      <c r="A30" s="19">
        <v>2200106</v>
      </c>
      <c r="B30" s="20" t="s">
        <v>363</v>
      </c>
      <c r="C30" s="16">
        <f t="shared" si="2"/>
        <v>1038</v>
      </c>
      <c r="D30" s="28"/>
      <c r="E30" s="17">
        <f>838+200</f>
        <v>1038</v>
      </c>
      <c r="F30" s="22"/>
      <c r="G30" s="22"/>
      <c r="H30" s="22"/>
    </row>
    <row r="31" ht="27" customHeight="1" spans="1:8">
      <c r="A31" s="19">
        <v>2200111</v>
      </c>
      <c r="B31" s="20" t="s">
        <v>519</v>
      </c>
      <c r="C31" s="16">
        <f t="shared" si="2"/>
        <v>3000</v>
      </c>
      <c r="D31" s="29"/>
      <c r="E31" s="17">
        <v>3000</v>
      </c>
      <c r="F31" s="22"/>
      <c r="G31" s="22"/>
      <c r="H31" s="22"/>
    </row>
    <row r="32" ht="29.25" customHeight="1" spans="1:8">
      <c r="A32" s="19">
        <v>2200112</v>
      </c>
      <c r="B32" s="20" t="s">
        <v>364</v>
      </c>
      <c r="C32" s="16">
        <f t="shared" ref="C32:C38" si="3">SUM(D32:H32)</f>
        <v>20</v>
      </c>
      <c r="D32" s="13"/>
      <c r="E32" s="17">
        <v>20</v>
      </c>
      <c r="F32" s="18"/>
      <c r="G32" s="18"/>
      <c r="H32" s="18"/>
    </row>
    <row r="33" ht="29.25" customHeight="1" spans="1:8">
      <c r="A33" s="19">
        <v>2200114</v>
      </c>
      <c r="B33" s="20" t="s">
        <v>365</v>
      </c>
      <c r="C33" s="16">
        <f t="shared" si="3"/>
        <v>318</v>
      </c>
      <c r="D33" s="13"/>
      <c r="E33" s="17">
        <f>18+300</f>
        <v>318</v>
      </c>
      <c r="F33" s="18"/>
      <c r="G33" s="18"/>
      <c r="H33" s="18"/>
    </row>
    <row r="34" ht="29.25" customHeight="1" spans="1:8">
      <c r="A34" s="19">
        <v>2200114</v>
      </c>
      <c r="B34" s="20" t="s">
        <v>366</v>
      </c>
      <c r="C34" s="16">
        <f t="shared" si="3"/>
        <v>2022.05</v>
      </c>
      <c r="D34" s="13">
        <f>204.16+1817.89</f>
        <v>2022.05</v>
      </c>
      <c r="E34" s="17"/>
      <c r="F34" s="18"/>
      <c r="G34" s="18"/>
      <c r="H34" s="18"/>
    </row>
    <row r="35" ht="29.25" customHeight="1" spans="1:8">
      <c r="A35" s="19">
        <v>2200199</v>
      </c>
      <c r="B35" s="20" t="s">
        <v>367</v>
      </c>
      <c r="C35" s="16">
        <f t="shared" si="3"/>
        <v>1759.83</v>
      </c>
      <c r="D35" s="13"/>
      <c r="E35" s="17">
        <f>948.49+811.34</f>
        <v>1759.83</v>
      </c>
      <c r="F35" s="18"/>
      <c r="G35" s="18"/>
      <c r="H35" s="18"/>
    </row>
    <row r="36" ht="29.25" customHeight="1" spans="1:8">
      <c r="A36" s="19">
        <v>221</v>
      </c>
      <c r="B36" s="15" t="s">
        <v>331</v>
      </c>
      <c r="C36" s="16">
        <f t="shared" si="3"/>
        <v>140.49</v>
      </c>
      <c r="D36" s="13">
        <v>140.49</v>
      </c>
      <c r="E36" s="17"/>
      <c r="F36" s="18"/>
      <c r="G36" s="18"/>
      <c r="H36" s="18"/>
    </row>
    <row r="37" ht="29.25" customHeight="1" spans="1:8">
      <c r="A37" s="19">
        <v>22102</v>
      </c>
      <c r="B37" s="20" t="s">
        <v>368</v>
      </c>
      <c r="C37" s="16">
        <f t="shared" si="3"/>
        <v>140.49</v>
      </c>
      <c r="D37" s="13">
        <v>140.49</v>
      </c>
      <c r="E37" s="17"/>
      <c r="F37" s="18"/>
      <c r="G37" s="18"/>
      <c r="H37" s="18"/>
    </row>
    <row r="38" ht="29.25" customHeight="1" spans="1:8">
      <c r="A38" s="19">
        <v>2210201</v>
      </c>
      <c r="B38" s="20" t="s">
        <v>369</v>
      </c>
      <c r="C38" s="16">
        <f t="shared" si="3"/>
        <v>140.49</v>
      </c>
      <c r="D38" s="12">
        <v>140.49</v>
      </c>
      <c r="E38" s="17"/>
      <c r="F38" s="18"/>
      <c r="G38" s="18"/>
      <c r="H38" s="18"/>
    </row>
    <row r="39" ht="18.75" customHeight="1" spans="1:8">
      <c r="A39" s="3"/>
      <c r="B39" s="3"/>
      <c r="C39" s="3"/>
      <c r="D39" s="3"/>
      <c r="E39" s="3"/>
      <c r="F39" s="3"/>
      <c r="G39" s="3"/>
      <c r="H39" s="3"/>
    </row>
    <row r="40" ht="18.75" customHeight="1" spans="1:8">
      <c r="A40" s="3"/>
      <c r="B40" s="3"/>
      <c r="C40" s="3"/>
      <c r="D40" s="3"/>
      <c r="E40" s="3"/>
      <c r="F40" s="3"/>
      <c r="G40" s="3"/>
      <c r="H40" s="3"/>
    </row>
    <row r="41" customHeight="1" spans="1:8">
      <c r="A41" s="3"/>
      <c r="B41" s="3"/>
      <c r="D41" s="3"/>
      <c r="E41" s="3"/>
      <c r="F41" s="3"/>
      <c r="G41" s="3"/>
      <c r="H41" s="3"/>
    </row>
    <row r="42" customHeight="1" spans="1:9">
      <c r="A42" s="3"/>
      <c r="B42" s="3"/>
      <c r="D42" s="3"/>
      <c r="E42" s="3"/>
      <c r="F42" s="3"/>
      <c r="G42" s="3"/>
      <c r="H42" s="3"/>
      <c r="I42" s="3"/>
    </row>
    <row r="43" customHeight="1" spans="1:8">
      <c r="A43" s="3"/>
      <c r="B43" s="3"/>
      <c r="D43" s="3"/>
      <c r="E43" s="3"/>
      <c r="F43" s="3"/>
      <c r="G43" s="3"/>
      <c r="H43" s="3"/>
    </row>
    <row r="44" customHeight="1" spans="1:7">
      <c r="A44" s="3"/>
      <c r="B44" s="3"/>
      <c r="D44" s="3"/>
      <c r="E44" s="3"/>
      <c r="F44" s="3"/>
      <c r="G44" s="3"/>
    </row>
    <row r="45" customHeight="1" spans="1:9">
      <c r="A45" s="3"/>
      <c r="B45" s="3"/>
      <c r="C45" s="3"/>
      <c r="D45" s="3"/>
      <c r="E45" s="3"/>
      <c r="F45" s="3"/>
      <c r="G45" s="3"/>
      <c r="I45" s="3"/>
    </row>
    <row r="46" customHeight="1" spans="2:8">
      <c r="B46" s="3"/>
      <c r="F46" s="3"/>
      <c r="G46" s="3"/>
      <c r="H46" s="3"/>
    </row>
  </sheetData>
  <printOptions horizontalCentered="1"/>
  <pageMargins left="0" right="0" top="0.3" bottom="0.239583333333333" header="0.229861111111111" footer="0.209722222222222"/>
  <pageSetup paperSize="9" scale="5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cp:lastPrinted>2019-02-15T02:24:00Z</cp:lastPrinted>
  <dcterms:modified xsi:type="dcterms:W3CDTF">2022-06-30T09:05:10Z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B0FB17817800458CBB4AFA4FCCFE217A</vt:lpwstr>
  </property>
</Properties>
</file>